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egiotrozos-my.sharepoint.com/personal/guillermocastillo_colegiotrozos_onmicrosoft_com/Documents/MAYAPLUS/VIVIENDA e Inmobiliarios/z Casos de Exito/04 Claudia Giron/"/>
    </mc:Choice>
  </mc:AlternateContent>
  <xr:revisionPtr revIDLastSave="95" documentId="8_{7DA2BC8E-3D3D-E946-AC0A-EDA327ED5012}" xr6:coauthVersionLast="47" xr6:coauthVersionMax="47" xr10:uidLastSave="{D6099CC5-6746-924D-84F4-B1A14CA99521}"/>
  <bookViews>
    <workbookView xWindow="0" yWindow="740" windowWidth="15840" windowHeight="17160" xr2:uid="{DEEBDF2F-1273-5743-A204-7CC76BBE704D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5" i="2" s="1"/>
  <c r="B19" i="2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F5" i="1"/>
  <c r="F5" i="2" s="1"/>
  <c r="F4" i="2"/>
  <c r="F7" i="2"/>
  <c r="F9" i="2"/>
  <c r="F12" i="2"/>
  <c r="F3" i="2"/>
  <c r="F8" i="1"/>
  <c r="F8" i="2" s="1"/>
  <c r="F6" i="1"/>
  <c r="F10" i="1" s="1"/>
  <c r="D18" i="1" l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D49" i="1" s="1"/>
  <c r="G18" i="2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B49" i="2" s="1"/>
  <c r="G18" i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B49" i="1" s="1"/>
  <c r="F6" i="2"/>
  <c r="F10" i="2" l="1"/>
  <c r="D37" i="2" s="1"/>
  <c r="F11" i="1"/>
  <c r="F14" i="1" s="1"/>
  <c r="F13" i="1"/>
  <c r="F13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D22" i="2"/>
  <c r="D28" i="2"/>
  <c r="D49" i="2"/>
  <c r="I22" i="2"/>
  <c r="B50" i="2"/>
  <c r="D39" i="2"/>
  <c r="D47" i="2"/>
  <c r="I20" i="2"/>
  <c r="B50" i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D31" i="2"/>
  <c r="I30" i="2"/>
  <c r="I38" i="2"/>
  <c r="I46" i="2"/>
  <c r="I31" i="2"/>
  <c r="I24" i="2"/>
  <c r="I32" i="2"/>
  <c r="I40" i="2"/>
  <c r="I25" i="2"/>
  <c r="I33" i="2"/>
  <c r="I41" i="2"/>
  <c r="I27" i="2"/>
  <c r="I28" i="2"/>
  <c r="I44" i="2"/>
  <c r="I29" i="2"/>
  <c r="I37" i="2"/>
  <c r="I45" i="2"/>
  <c r="I39" i="2"/>
  <c r="I47" i="2"/>
  <c r="I26" i="2"/>
  <c r="I34" i="2"/>
  <c r="I42" i="2"/>
  <c r="I35" i="2"/>
  <c r="I43" i="2"/>
  <c r="I36" i="2"/>
  <c r="D36" i="2"/>
  <c r="D30" i="2"/>
  <c r="I18" i="2"/>
  <c r="D44" i="2"/>
  <c r="D38" i="2"/>
  <c r="I23" i="2"/>
  <c r="D46" i="2"/>
  <c r="D21" i="2"/>
  <c r="I21" i="2"/>
  <c r="D29" i="2"/>
  <c r="D23" i="2"/>
  <c r="D45" i="2"/>
  <c r="D20" i="2"/>
  <c r="D33" i="2"/>
  <c r="D27" i="2"/>
  <c r="I19" i="2"/>
  <c r="D34" i="2"/>
  <c r="D25" i="2"/>
  <c r="D41" i="2"/>
  <c r="D26" i="2"/>
  <c r="D42" i="2"/>
  <c r="D32" i="2"/>
  <c r="D19" i="2"/>
  <c r="D35" i="2"/>
  <c r="D40" i="2"/>
  <c r="D43" i="2"/>
  <c r="D18" i="2"/>
  <c r="D24" i="2"/>
  <c r="C18" i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F14" i="2"/>
  <c r="F11" i="2"/>
  <c r="H49" i="1" l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79" i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B80" i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G49" i="1" s="1"/>
  <c r="B51" i="2"/>
  <c r="D50" i="2"/>
  <c r="D50" i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I49" i="1" s="1"/>
  <c r="B52" i="2" l="1"/>
  <c r="D51" i="2"/>
  <c r="B53" i="2" l="1"/>
  <c r="D52" i="2"/>
  <c r="B54" i="2" l="1"/>
  <c r="D53" i="2"/>
  <c r="B55" i="2" l="1"/>
  <c r="D54" i="2"/>
  <c r="B56" i="2" l="1"/>
  <c r="D55" i="2"/>
  <c r="B57" i="2" l="1"/>
  <c r="D56" i="2"/>
  <c r="B58" i="2" l="1"/>
  <c r="D57" i="2"/>
  <c r="B59" i="2" l="1"/>
  <c r="D58" i="2"/>
  <c r="B60" i="2" l="1"/>
  <c r="D59" i="2"/>
  <c r="B61" i="2" l="1"/>
  <c r="D60" i="2"/>
  <c r="B62" i="2" l="1"/>
  <c r="D61" i="2"/>
  <c r="B63" i="2" l="1"/>
  <c r="D62" i="2"/>
  <c r="B64" i="2" l="1"/>
  <c r="D63" i="2"/>
  <c r="B65" i="2" l="1"/>
  <c r="D64" i="2"/>
  <c r="B66" i="2" l="1"/>
  <c r="D65" i="2"/>
  <c r="B67" i="2" l="1"/>
  <c r="D66" i="2"/>
  <c r="B68" i="2" l="1"/>
  <c r="D67" i="2"/>
  <c r="B69" i="2" l="1"/>
  <c r="D68" i="2"/>
  <c r="B70" i="2" l="1"/>
  <c r="D69" i="2"/>
  <c r="B71" i="2" l="1"/>
  <c r="D70" i="2"/>
  <c r="B72" i="2" l="1"/>
  <c r="D71" i="2"/>
  <c r="B73" i="2" l="1"/>
  <c r="D72" i="2"/>
  <c r="B74" i="2" l="1"/>
  <c r="D73" i="2"/>
  <c r="B75" i="2" l="1"/>
  <c r="D74" i="2"/>
  <c r="B76" i="2" l="1"/>
  <c r="D75" i="2"/>
  <c r="B77" i="2" l="1"/>
  <c r="D76" i="2"/>
  <c r="B78" i="2" l="1"/>
  <c r="D77" i="2"/>
  <c r="G49" i="2" l="1"/>
  <c r="D78" i="2"/>
  <c r="G50" i="2" l="1"/>
  <c r="I49" i="2"/>
  <c r="G51" i="2" l="1"/>
  <c r="I50" i="2"/>
  <c r="G52" i="2" l="1"/>
  <c r="I51" i="2"/>
  <c r="G53" i="2" l="1"/>
  <c r="I52" i="2"/>
  <c r="G54" i="2" l="1"/>
  <c r="I53" i="2"/>
  <c r="G55" i="2" l="1"/>
  <c r="I54" i="2"/>
  <c r="G56" i="2" l="1"/>
  <c r="I55" i="2"/>
  <c r="G57" i="2" l="1"/>
  <c r="I56" i="2"/>
  <c r="G58" i="2" l="1"/>
  <c r="I57" i="2"/>
  <c r="G59" i="2" l="1"/>
  <c r="I58" i="2"/>
  <c r="G60" i="2" l="1"/>
  <c r="I59" i="2"/>
  <c r="G61" i="2" l="1"/>
  <c r="I60" i="2"/>
  <c r="G62" i="2" l="1"/>
  <c r="I61" i="2"/>
  <c r="G63" i="2" l="1"/>
  <c r="I62" i="2"/>
  <c r="G64" i="2" l="1"/>
  <c r="I63" i="2"/>
  <c r="G65" i="2" l="1"/>
  <c r="I64" i="2"/>
  <c r="G66" i="2" l="1"/>
  <c r="I65" i="2"/>
  <c r="G67" i="2" l="1"/>
  <c r="I66" i="2"/>
  <c r="G68" i="2" l="1"/>
  <c r="I67" i="2"/>
  <c r="G69" i="2" l="1"/>
  <c r="I68" i="2"/>
  <c r="G70" i="2" l="1"/>
  <c r="I69" i="2"/>
  <c r="G71" i="2" l="1"/>
  <c r="I70" i="2"/>
  <c r="G72" i="2" l="1"/>
  <c r="I71" i="2"/>
  <c r="G73" i="2" l="1"/>
  <c r="I72" i="2"/>
  <c r="G74" i="2" l="1"/>
  <c r="I73" i="2"/>
  <c r="G75" i="2" l="1"/>
  <c r="I74" i="2"/>
  <c r="G76" i="2" l="1"/>
  <c r="I75" i="2"/>
  <c r="G77" i="2" l="1"/>
  <c r="I76" i="2"/>
  <c r="G78" i="2" l="1"/>
  <c r="I78" i="2" s="1"/>
  <c r="I77" i="2"/>
  <c r="G50" i="1" l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B96" i="1" s="1"/>
  <c r="B97" i="1" l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I50" i="1"/>
  <c r="I51" i="1" l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</calcChain>
</file>

<file path=xl/sharedStrings.xml><?xml version="1.0" encoding="utf-8"?>
<sst xmlns="http://schemas.openxmlformats.org/spreadsheetml/2006/main" count="57" uniqueCount="24">
  <si>
    <t>Amortización de Préstamo Hipotecario</t>
  </si>
  <si>
    <t>Características del Préstamo Hipotecario</t>
  </si>
  <si>
    <t>Plazo en Meses</t>
  </si>
  <si>
    <t>Cuota en Quetzales</t>
  </si>
  <si>
    <t>Cuota en Dólares Americanos</t>
  </si>
  <si>
    <t>M2 de Construcción</t>
  </si>
  <si>
    <t>Pago Nº</t>
  </si>
  <si>
    <t>Saldo</t>
  </si>
  <si>
    <t>Cuota</t>
  </si>
  <si>
    <t>Gastos Administrativos en Quetzales</t>
  </si>
  <si>
    <t>Gastos Administrativos en Dólares Americanos</t>
  </si>
  <si>
    <t>Monto a Financiar en Dólares Americanos</t>
  </si>
  <si>
    <t>Monto a Financiar en Quetzales</t>
  </si>
  <si>
    <t>Precio Total de Propuesta en Quetzales</t>
  </si>
  <si>
    <t>Precio Total de Propuesta en Dólares Americanos</t>
  </si>
  <si>
    <t>Enganche en Quetzales</t>
  </si>
  <si>
    <t>Enganche en Dólares Americanos</t>
  </si>
  <si>
    <t>**Tipo de Cambio (variable dependiendo del día)</t>
  </si>
  <si>
    <t>GANANCIA MAYAPLUS INTERESES</t>
  </si>
  <si>
    <t>Intereses</t>
  </si>
  <si>
    <t>**Precio Total de Propuesta en Dólares Americanos</t>
  </si>
  <si>
    <t>**Enganche en Dólares Americanos</t>
  </si>
  <si>
    <t>**Monto a Financiar en Dólares Americanos</t>
  </si>
  <si>
    <t>**Cuota en Dólares Americanos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</si>
</sst>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Q&quot;#,##0.00_);[Red]\(&quot;Q&quot;#,##0.00\)"/>
    <numFmt numFmtId="44" formatCode="_(&quot;Q&quot;* #,##0.00_);_(&quot;Q&quot;* \(#,##0.00\);_(&quot;Q&quot;* &quot;-&quot;??_);_(@_)"/>
    <numFmt numFmtId="164" formatCode="&quot;Q&quot;#,##0.00"/>
    <numFmt numFmtId="165" formatCode="[$$-409]#,##0.00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venir Book"/>
      <family val="2"/>
    </font>
    <font>
      <b/>
      <sz val="10"/>
      <color theme="1"/>
      <name val="Avenir Book"/>
      <family val="2"/>
    </font>
    <font>
      <b/>
      <i/>
      <sz val="10"/>
      <color theme="1"/>
      <name val="Avenir Book"/>
      <family val="2"/>
    </font>
    <font>
      <b/>
      <sz val="12"/>
      <color theme="0"/>
      <name val="Avenir Book"/>
      <family val="2"/>
    </font>
    <font>
      <sz val="10"/>
      <color theme="0"/>
      <name val="Avenir Book"/>
      <family val="2"/>
    </font>
    <font>
      <b/>
      <sz val="10"/>
      <color theme="0"/>
      <name val="Avenir Book"/>
      <family val="2"/>
    </font>
    <font>
      <b/>
      <i/>
      <sz val="10"/>
      <color theme="0"/>
      <name val="Avenir Book"/>
      <family val="2"/>
    </font>
    <font>
      <sz val="10"/>
      <color rgb="FF328B66"/>
      <name val="Avenir Book"/>
      <family val="2"/>
    </font>
    <font>
      <sz val="8"/>
      <color theme="1"/>
      <name val="Avenir Book"/>
      <family val="2"/>
    </font>
    <font>
      <sz val="10"/>
      <color rgb="FF674E83"/>
      <name val="Avenir Book"/>
      <family val="2"/>
    </font>
  </fonts>
  <fills count="6">
    <fill>
      <patternFill patternType="none"/>
    </fill>
    <fill>
      <patternFill patternType="gray125"/>
    </fill>
    <fill>
      <patternFill patternType="solid">
        <fgColor rgb="FF40B181"/>
        <bgColor indexed="64"/>
      </patternFill>
    </fill>
    <fill>
      <patternFill patternType="solid">
        <fgColor rgb="FF8766A9"/>
        <bgColor indexed="64"/>
      </patternFill>
    </fill>
    <fill>
      <patternFill patternType="solid">
        <fgColor rgb="FF328B66"/>
        <bgColor indexed="64"/>
      </patternFill>
    </fill>
    <fill>
      <patternFill patternType="solid">
        <fgColor rgb="FF674E83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165" fontId="10" fillId="0" borderId="0" xfId="0" applyNumberFormat="1" applyFont="1"/>
    <xf numFmtId="9" fontId="6" fillId="0" borderId="0" xfId="0" applyNumberFormat="1" applyFont="1"/>
    <xf numFmtId="164" fontId="2" fillId="0" borderId="1" xfId="0" applyNumberFormat="1" applyFont="1" applyBorder="1"/>
    <xf numFmtId="10" fontId="6" fillId="0" borderId="0" xfId="0" applyNumberFormat="1" applyFont="1"/>
    <xf numFmtId="0" fontId="8" fillId="3" borderId="2" xfId="0" applyFont="1" applyFill="1" applyBorder="1"/>
    <xf numFmtId="0" fontId="6" fillId="3" borderId="3" xfId="0" applyFont="1" applyFill="1" applyBorder="1"/>
    <xf numFmtId="0" fontId="6" fillId="3" borderId="4" xfId="0" applyFont="1" applyFill="1" applyBorder="1"/>
    <xf numFmtId="0" fontId="7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3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9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165" fontId="11" fillId="0" borderId="1" xfId="1" applyNumberFormat="1" applyFont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74E83"/>
      <color rgb="FF328B66"/>
      <color rgb="FF8766A9"/>
      <color rgb="FF40B181"/>
      <color rgb="FF36956D"/>
      <color rgb="FFFFD9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AD234-3A6C-F048-BB1A-2CCD6254776C}">
  <dimension ref="A1:J123"/>
  <sheetViews>
    <sheetView showGridLines="0" tabSelected="1" view="pageLayout" zoomScale="112" zoomScaleNormal="80" zoomScalePageLayoutView="112" workbookViewId="0">
      <selection activeCell="F3" sqref="F3:J3"/>
    </sheetView>
  </sheetViews>
  <sheetFormatPr baseColWidth="10" defaultRowHeight="15"/>
  <cols>
    <col min="1" max="1" width="6" style="1" customWidth="1"/>
    <col min="2" max="2" width="10.83203125" style="1" customWidth="1"/>
    <col min="3" max="3" width="11" style="1" bestFit="1" customWidth="1"/>
    <col min="4" max="4" width="11.5" style="1" bestFit="1" customWidth="1"/>
    <col min="5" max="6" width="2.33203125" style="1" customWidth="1"/>
    <col min="7" max="8" width="10.83203125" style="1"/>
    <col min="9" max="9" width="11.5" style="1" bestFit="1" customWidth="1"/>
    <col min="10" max="10" width="5.83203125" style="1" customWidth="1"/>
    <col min="11" max="16384" width="10.83203125" style="1"/>
  </cols>
  <sheetData>
    <row r="1" spans="1:10" ht="17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</row>
    <row r="2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</row>
    <row r="3" spans="1:10">
      <c r="A3" s="27" t="s">
        <v>17</v>
      </c>
      <c r="B3" s="27"/>
      <c r="C3" s="27"/>
      <c r="D3" s="27"/>
      <c r="E3" s="27"/>
      <c r="F3" s="28">
        <v>7.8</v>
      </c>
      <c r="G3" s="28"/>
      <c r="H3" s="28"/>
      <c r="I3" s="28"/>
      <c r="J3" s="28"/>
    </row>
    <row r="4" spans="1:10">
      <c r="A4" s="16" t="s">
        <v>13</v>
      </c>
      <c r="B4" s="16"/>
      <c r="C4" s="16"/>
      <c r="D4" s="16"/>
      <c r="E4" s="16"/>
      <c r="F4" s="17">
        <v>705940</v>
      </c>
      <c r="G4" s="17"/>
      <c r="H4" s="17"/>
      <c r="I4" s="17"/>
      <c r="J4" s="17"/>
    </row>
    <row r="5" spans="1:10">
      <c r="A5" s="23" t="s">
        <v>20</v>
      </c>
      <c r="B5" s="23"/>
      <c r="C5" s="23"/>
      <c r="D5" s="23"/>
      <c r="E5" s="23"/>
      <c r="F5" s="22">
        <f>F4/F3</f>
        <v>90505.128205128203</v>
      </c>
      <c r="G5" s="22"/>
      <c r="H5" s="22"/>
      <c r="I5" s="22"/>
      <c r="J5" s="22"/>
    </row>
    <row r="6" spans="1:10">
      <c r="A6" s="16" t="s">
        <v>15</v>
      </c>
      <c r="B6" s="16"/>
      <c r="C6" s="16"/>
      <c r="D6" s="16"/>
      <c r="E6" s="16"/>
      <c r="F6" s="17">
        <f>F7*F3</f>
        <v>0</v>
      </c>
      <c r="G6" s="17"/>
      <c r="H6" s="17"/>
      <c r="I6" s="17"/>
      <c r="J6" s="17"/>
    </row>
    <row r="7" spans="1:10">
      <c r="A7" s="23" t="s">
        <v>21</v>
      </c>
      <c r="B7" s="23"/>
      <c r="C7" s="23"/>
      <c r="D7" s="23"/>
      <c r="E7" s="23"/>
      <c r="F7" s="22">
        <v>0</v>
      </c>
      <c r="G7" s="22"/>
      <c r="H7" s="22"/>
      <c r="I7" s="22"/>
      <c r="J7" s="22"/>
    </row>
    <row r="8" spans="1:10">
      <c r="A8" s="16" t="s">
        <v>9</v>
      </c>
      <c r="B8" s="16"/>
      <c r="C8" s="16"/>
      <c r="D8" s="16"/>
      <c r="E8" s="16"/>
      <c r="F8" s="17">
        <f>F9*F3</f>
        <v>3900</v>
      </c>
      <c r="G8" s="17"/>
      <c r="H8" s="17"/>
      <c r="I8" s="17"/>
      <c r="J8" s="17"/>
    </row>
    <row r="9" spans="1:10">
      <c r="A9" s="23" t="s">
        <v>10</v>
      </c>
      <c r="B9" s="23"/>
      <c r="C9" s="23"/>
      <c r="D9" s="23"/>
      <c r="E9" s="23"/>
      <c r="F9" s="22">
        <v>500</v>
      </c>
      <c r="G9" s="22"/>
      <c r="H9" s="22"/>
      <c r="I9" s="22"/>
      <c r="J9" s="22"/>
    </row>
    <row r="10" spans="1:10">
      <c r="A10" s="16" t="s">
        <v>12</v>
      </c>
      <c r="B10" s="16"/>
      <c r="C10" s="16"/>
      <c r="D10" s="16"/>
      <c r="E10" s="16"/>
      <c r="F10" s="17">
        <f>F4-F6+F8</f>
        <v>709840</v>
      </c>
      <c r="G10" s="17"/>
      <c r="H10" s="17"/>
      <c r="I10" s="17"/>
      <c r="J10" s="17"/>
    </row>
    <row r="11" spans="1:10">
      <c r="A11" s="23" t="s">
        <v>22</v>
      </c>
      <c r="B11" s="23"/>
      <c r="C11" s="23"/>
      <c r="D11" s="23"/>
      <c r="E11" s="23"/>
      <c r="F11" s="22">
        <f>F10/F3</f>
        <v>91005.128205128203</v>
      </c>
      <c r="G11" s="22"/>
      <c r="H11" s="22"/>
      <c r="I11" s="22"/>
      <c r="J11" s="22"/>
    </row>
    <row r="12" spans="1:10">
      <c r="A12" s="18" t="s">
        <v>2</v>
      </c>
      <c r="B12" s="18"/>
      <c r="C12" s="18"/>
      <c r="D12" s="18"/>
      <c r="E12" s="18"/>
      <c r="F12" s="19">
        <v>180</v>
      </c>
      <c r="G12" s="19"/>
      <c r="H12" s="19"/>
      <c r="I12" s="19"/>
      <c r="J12" s="19"/>
    </row>
    <row r="13" spans="1:10">
      <c r="A13" s="16" t="s">
        <v>3</v>
      </c>
      <c r="B13" s="16"/>
      <c r="C13" s="16"/>
      <c r="D13" s="16"/>
      <c r="E13" s="16"/>
      <c r="F13" s="20">
        <f>-PMT(A16/12,F12,F10)</f>
        <v>9934.829203696474</v>
      </c>
      <c r="G13" s="21"/>
      <c r="H13" s="21"/>
      <c r="I13" s="21"/>
      <c r="J13" s="21"/>
    </row>
    <row r="14" spans="1:10">
      <c r="A14" s="23" t="s">
        <v>23</v>
      </c>
      <c r="B14" s="23"/>
      <c r="C14" s="23"/>
      <c r="D14" s="23"/>
      <c r="E14" s="23"/>
      <c r="F14" s="22">
        <f>-PMT(A16/12,F12,F11)</f>
        <v>1273.6960517559583</v>
      </c>
      <c r="G14" s="22"/>
      <c r="H14" s="22"/>
      <c r="I14" s="22"/>
      <c r="J14" s="22"/>
    </row>
    <row r="15" spans="1:10">
      <c r="A15" s="18" t="s">
        <v>5</v>
      </c>
      <c r="B15" s="18"/>
      <c r="C15" s="18"/>
      <c r="D15" s="18"/>
      <c r="E15" s="18"/>
      <c r="F15" s="19">
        <f>43.16+43.16</f>
        <v>86.32</v>
      </c>
      <c r="G15" s="19"/>
      <c r="H15" s="19"/>
      <c r="I15" s="19"/>
      <c r="J15" s="19"/>
    </row>
    <row r="16" spans="1:10">
      <c r="A16" s="9">
        <v>0.15</v>
      </c>
    </row>
    <row r="17" spans="2:9">
      <c r="B17" s="4" t="s">
        <v>6</v>
      </c>
      <c r="C17" s="4" t="s">
        <v>8</v>
      </c>
      <c r="D17" s="4" t="s">
        <v>7</v>
      </c>
      <c r="E17" s="2"/>
      <c r="F17" s="2"/>
      <c r="G17" s="4" t="s">
        <v>6</v>
      </c>
      <c r="H17" s="4" t="s">
        <v>8</v>
      </c>
      <c r="I17" s="4" t="s">
        <v>7</v>
      </c>
    </row>
    <row r="18" spans="2:9">
      <c r="B18" s="3">
        <v>1</v>
      </c>
      <c r="C18" s="10">
        <f>F13</f>
        <v>9934.829203696474</v>
      </c>
      <c r="D18" s="10">
        <f>F10+PPMT($A$16/12,B18,$F$12,$F$10)</f>
        <v>708778.17079630354</v>
      </c>
      <c r="G18" s="3">
        <f>B47+1</f>
        <v>31</v>
      </c>
      <c r="H18" s="10">
        <f>C47</f>
        <v>9934.829203696474</v>
      </c>
      <c r="I18" s="10">
        <f>D47+PPMT($A$16/12,G18,$F$12,$F$10)</f>
        <v>669935.7341870619</v>
      </c>
    </row>
    <row r="19" spans="2:9">
      <c r="B19" s="3">
        <f>B18+1</f>
        <v>2</v>
      </c>
      <c r="C19" s="10">
        <f>C18</f>
        <v>9934.829203696474</v>
      </c>
      <c r="D19" s="10">
        <f>D18+PPMT($A$16/12,B19,$F$12,$F$10)</f>
        <v>707703.06872756081</v>
      </c>
      <c r="G19" s="3">
        <f>G18+1</f>
        <v>32</v>
      </c>
      <c r="H19" s="10">
        <f>H18</f>
        <v>9934.829203696474</v>
      </c>
      <c r="I19" s="10">
        <f t="shared" ref="I19:I23" si="0">I18+PPMT($A$16/12,G19,$F$12,$F$10)</f>
        <v>668375.10166070366</v>
      </c>
    </row>
    <row r="20" spans="2:9">
      <c r="B20" s="3">
        <f t="shared" ref="B20:B83" si="1">B19+1</f>
        <v>3</v>
      </c>
      <c r="C20" s="10">
        <f t="shared" ref="C20:C47" si="2">C19</f>
        <v>9934.829203696474</v>
      </c>
      <c r="D20" s="10">
        <f t="shared" ref="D20:D47" si="3">D19+PPMT($A$16/12,B20,$F$12,$F$10)</f>
        <v>706614.52788295888</v>
      </c>
      <c r="G20" s="3">
        <f t="shared" ref="G20:G47" si="4">G19+1</f>
        <v>33</v>
      </c>
      <c r="H20" s="10">
        <f t="shared" ref="H20:H23" si="5">H19</f>
        <v>9934.829203696474</v>
      </c>
      <c r="I20" s="10">
        <f t="shared" si="0"/>
        <v>666794.96122776601</v>
      </c>
    </row>
    <row r="21" spans="2:9">
      <c r="B21" s="3">
        <f t="shared" si="1"/>
        <v>4</v>
      </c>
      <c r="C21" s="10">
        <f t="shared" si="2"/>
        <v>9934.829203696474</v>
      </c>
      <c r="D21" s="10">
        <f t="shared" si="3"/>
        <v>705512.38027779944</v>
      </c>
      <c r="G21" s="3">
        <f t="shared" si="4"/>
        <v>34</v>
      </c>
      <c r="H21" s="10">
        <f t="shared" si="5"/>
        <v>9934.829203696474</v>
      </c>
      <c r="I21" s="10">
        <f t="shared" si="0"/>
        <v>665195.06903941662</v>
      </c>
    </row>
    <row r="22" spans="2:9">
      <c r="B22" s="3">
        <f t="shared" si="1"/>
        <v>5</v>
      </c>
      <c r="C22" s="10">
        <f t="shared" si="2"/>
        <v>9934.829203696474</v>
      </c>
      <c r="D22" s="10">
        <f t="shared" si="3"/>
        <v>704396.45582757541</v>
      </c>
      <c r="G22" s="3">
        <f t="shared" si="4"/>
        <v>35</v>
      </c>
      <c r="H22" s="10">
        <f t="shared" si="5"/>
        <v>9934.829203696474</v>
      </c>
      <c r="I22" s="10">
        <f t="shared" si="0"/>
        <v>663575.17819871288</v>
      </c>
    </row>
    <row r="23" spans="2:9">
      <c r="B23" s="3">
        <f t="shared" si="1"/>
        <v>6</v>
      </c>
      <c r="C23" s="10">
        <f t="shared" si="2"/>
        <v>9934.829203696474</v>
      </c>
      <c r="D23" s="10">
        <f t="shared" si="3"/>
        <v>703266.58232172357</v>
      </c>
      <c r="G23" s="3">
        <f t="shared" si="4"/>
        <v>36</v>
      </c>
      <c r="H23" s="10">
        <f t="shared" si="5"/>
        <v>9934.829203696474</v>
      </c>
      <c r="I23" s="10">
        <f t="shared" si="0"/>
        <v>661935.03872250032</v>
      </c>
    </row>
    <row r="24" spans="2:9">
      <c r="B24" s="3">
        <f t="shared" si="1"/>
        <v>7</v>
      </c>
      <c r="C24" s="10">
        <f t="shared" si="2"/>
        <v>9934.829203696474</v>
      </c>
      <c r="D24" s="10">
        <f t="shared" si="3"/>
        <v>702122.58539704862</v>
      </c>
      <c r="G24" s="3">
        <f t="shared" si="4"/>
        <v>37</v>
      </c>
      <c r="H24" s="10">
        <f t="shared" ref="H24:H47" si="6">H23</f>
        <v>9934.829203696474</v>
      </c>
      <c r="I24" s="10">
        <f t="shared" ref="I24:I47" si="7">I23+PPMT($A$16/12,G24,$F$12,$F$10)</f>
        <v>660274.39750283514</v>
      </c>
    </row>
    <row r="25" spans="2:9">
      <c r="B25" s="3">
        <f t="shared" si="1"/>
        <v>8</v>
      </c>
      <c r="C25" s="10">
        <f t="shared" si="2"/>
        <v>9934.829203696474</v>
      </c>
      <c r="D25" s="10">
        <f t="shared" si="3"/>
        <v>700964.28851081524</v>
      </c>
      <c r="G25" s="3">
        <f t="shared" si="4"/>
        <v>38</v>
      </c>
      <c r="H25" s="10">
        <f t="shared" si="6"/>
        <v>9934.829203696474</v>
      </c>
      <c r="I25" s="10">
        <f t="shared" si="7"/>
        <v>658592.99826792406</v>
      </c>
    </row>
    <row r="26" spans="2:9">
      <c r="B26" s="3">
        <f t="shared" si="1"/>
        <v>9</v>
      </c>
      <c r="C26" s="10">
        <f t="shared" si="2"/>
        <v>9934.829203696474</v>
      </c>
      <c r="D26" s="10">
        <f t="shared" si="3"/>
        <v>699791.51291350392</v>
      </c>
      <c r="G26" s="3">
        <f t="shared" si="4"/>
        <v>39</v>
      </c>
      <c r="H26" s="10">
        <f t="shared" si="6"/>
        <v>9934.829203696474</v>
      </c>
      <c r="I26" s="10">
        <f t="shared" si="7"/>
        <v>656890.58154257666</v>
      </c>
    </row>
    <row r="27" spans="2:9">
      <c r="B27" s="3">
        <f t="shared" si="1"/>
        <v>10</v>
      </c>
      <c r="C27" s="10">
        <f t="shared" si="2"/>
        <v>9934.829203696474</v>
      </c>
      <c r="D27" s="10">
        <f t="shared" si="3"/>
        <v>698604.0776212262</v>
      </c>
      <c r="G27" s="3">
        <f t="shared" si="4"/>
        <v>40</v>
      </c>
      <c r="H27" s="10">
        <f t="shared" si="6"/>
        <v>9934.829203696474</v>
      </c>
      <c r="I27" s="10">
        <f t="shared" si="7"/>
        <v>655166.88460816245</v>
      </c>
    </row>
    <row r="28" spans="2:9">
      <c r="B28" s="3">
        <f t="shared" si="1"/>
        <v>11</v>
      </c>
      <c r="C28" s="10">
        <f t="shared" si="2"/>
        <v>9934.829203696474</v>
      </c>
      <c r="D28" s="10">
        <f t="shared" si="3"/>
        <v>697401.79938779504</v>
      </c>
      <c r="G28" s="3">
        <f t="shared" si="4"/>
        <v>41</v>
      </c>
      <c r="H28" s="10">
        <f t="shared" si="6"/>
        <v>9934.829203696474</v>
      </c>
      <c r="I28" s="10">
        <f t="shared" si="7"/>
        <v>653421.64146206796</v>
      </c>
    </row>
    <row r="29" spans="2:9">
      <c r="B29" s="3">
        <f t="shared" si="1"/>
        <v>12</v>
      </c>
      <c r="C29" s="10">
        <f t="shared" si="2"/>
        <v>9934.829203696474</v>
      </c>
      <c r="D29" s="10">
        <f t="shared" si="3"/>
        <v>696184.49267644598</v>
      </c>
      <c r="G29" s="3">
        <f t="shared" si="4"/>
        <v>42</v>
      </c>
      <c r="H29" s="10">
        <f t="shared" si="6"/>
        <v>9934.829203696474</v>
      </c>
      <c r="I29" s="10">
        <f t="shared" si="7"/>
        <v>651654.58277664729</v>
      </c>
    </row>
    <row r="30" spans="2:9">
      <c r="B30" s="3">
        <f t="shared" si="1"/>
        <v>13</v>
      </c>
      <c r="C30" s="10">
        <f t="shared" si="2"/>
        <v>9934.829203696474</v>
      </c>
      <c r="D30" s="10">
        <f t="shared" si="3"/>
        <v>694951.96963120508</v>
      </c>
      <c r="G30" s="3">
        <f t="shared" si="4"/>
        <v>43</v>
      </c>
      <c r="H30" s="10">
        <f t="shared" si="6"/>
        <v>9934.829203696474</v>
      </c>
      <c r="I30" s="10">
        <f t="shared" si="7"/>
        <v>649865.43585765886</v>
      </c>
    </row>
    <row r="31" spans="2:9">
      <c r="B31" s="3">
        <f t="shared" si="1"/>
        <v>14</v>
      </c>
      <c r="C31" s="10">
        <f t="shared" si="2"/>
        <v>9934.829203696474</v>
      </c>
      <c r="D31" s="10">
        <f t="shared" si="3"/>
        <v>693704.04004789866</v>
      </c>
      <c r="G31" s="3">
        <f t="shared" si="4"/>
        <v>44</v>
      </c>
      <c r="H31" s="10">
        <f t="shared" si="6"/>
        <v>9934.829203696474</v>
      </c>
      <c r="I31" s="10">
        <f t="shared" si="7"/>
        <v>648053.92460218316</v>
      </c>
    </row>
    <row r="32" spans="2:9">
      <c r="B32" s="3">
        <f t="shared" si="1"/>
        <v>15</v>
      </c>
      <c r="C32" s="10">
        <f t="shared" si="2"/>
        <v>9934.829203696474</v>
      </c>
      <c r="D32" s="10">
        <f t="shared" si="3"/>
        <v>692440.51134480094</v>
      </c>
      <c r="G32" s="3">
        <f t="shared" si="4"/>
        <v>45</v>
      </c>
      <c r="H32" s="10">
        <f t="shared" si="6"/>
        <v>9934.829203696474</v>
      </c>
      <c r="I32" s="10">
        <f t="shared" si="7"/>
        <v>646219.76945601404</v>
      </c>
    </row>
    <row r="33" spans="2:9">
      <c r="B33" s="3">
        <f t="shared" si="1"/>
        <v>16</v>
      </c>
      <c r="C33" s="10">
        <f t="shared" si="2"/>
        <v>9934.829203696474</v>
      </c>
      <c r="D33" s="10">
        <f t="shared" si="3"/>
        <v>691161.1885329145</v>
      </c>
      <c r="G33" s="3">
        <f t="shared" si="4"/>
        <v>46</v>
      </c>
      <c r="H33" s="10">
        <f t="shared" si="6"/>
        <v>9934.829203696474</v>
      </c>
      <c r="I33" s="10">
        <f t="shared" si="7"/>
        <v>644362.68737051776</v>
      </c>
    </row>
    <row r="34" spans="2:9">
      <c r="B34" s="3">
        <f t="shared" si="1"/>
        <v>17</v>
      </c>
      <c r="C34" s="10">
        <f t="shared" si="2"/>
        <v>9934.829203696474</v>
      </c>
      <c r="D34" s="10">
        <f t="shared" si="3"/>
        <v>689865.87418587948</v>
      </c>
      <c r="G34" s="3">
        <f t="shared" si="4"/>
        <v>47</v>
      </c>
      <c r="H34" s="10">
        <f t="shared" si="6"/>
        <v>9934.829203696474</v>
      </c>
      <c r="I34" s="10">
        <f t="shared" si="7"/>
        <v>642482.39175895276</v>
      </c>
    </row>
    <row r="35" spans="2:9">
      <c r="B35" s="3">
        <f t="shared" si="1"/>
        <v>18</v>
      </c>
      <c r="C35" s="10">
        <f t="shared" si="2"/>
        <v>9934.829203696474</v>
      </c>
      <c r="D35" s="10">
        <f t="shared" si="3"/>
        <v>688554.36840950651</v>
      </c>
      <c r="G35" s="3">
        <f t="shared" si="4"/>
        <v>48</v>
      </c>
      <c r="H35" s="10">
        <f t="shared" si="6"/>
        <v>9934.829203696474</v>
      </c>
      <c r="I35" s="10">
        <f t="shared" si="7"/>
        <v>640578.5924522432</v>
      </c>
    </row>
    <row r="36" spans="2:9">
      <c r="B36" s="3">
        <f t="shared" si="1"/>
        <v>19</v>
      </c>
      <c r="C36" s="10">
        <f t="shared" si="2"/>
        <v>9934.829203696474</v>
      </c>
      <c r="D36" s="10">
        <f t="shared" si="3"/>
        <v>687226.46881092887</v>
      </c>
      <c r="G36" s="3">
        <f t="shared" si="4"/>
        <v>49</v>
      </c>
      <c r="H36" s="10">
        <f t="shared" si="6"/>
        <v>9934.829203696474</v>
      </c>
      <c r="I36" s="10">
        <f t="shared" si="7"/>
        <v>638650.99565419974</v>
      </c>
    </row>
    <row r="37" spans="2:9">
      <c r="B37" s="3">
        <f t="shared" si="1"/>
        <v>20</v>
      </c>
      <c r="C37" s="10">
        <f t="shared" si="2"/>
        <v>9934.829203696474</v>
      </c>
      <c r="D37" s="10">
        <f t="shared" si="3"/>
        <v>685881.97046736896</v>
      </c>
      <c r="G37" s="3">
        <f t="shared" si="4"/>
        <v>50</v>
      </c>
      <c r="H37" s="10">
        <f t="shared" si="6"/>
        <v>9934.829203696474</v>
      </c>
      <c r="I37" s="10">
        <f t="shared" si="7"/>
        <v>636699.30389618082</v>
      </c>
    </row>
    <row r="38" spans="2:9">
      <c r="B38" s="3">
        <f t="shared" si="1"/>
        <v>21</v>
      </c>
      <c r="C38" s="10">
        <f t="shared" si="2"/>
        <v>9934.829203696474</v>
      </c>
      <c r="D38" s="10">
        <f t="shared" si="3"/>
        <v>684520.66589451465</v>
      </c>
      <c r="G38" s="3">
        <f t="shared" si="4"/>
        <v>51</v>
      </c>
      <c r="H38" s="10">
        <f t="shared" si="6"/>
        <v>9934.829203696474</v>
      </c>
      <c r="I38" s="10">
        <f t="shared" si="7"/>
        <v>634723.21599118656</v>
      </c>
    </row>
    <row r="39" spans="2:9">
      <c r="B39" s="3">
        <f t="shared" si="1"/>
        <v>22</v>
      </c>
      <c r="C39" s="10">
        <f t="shared" si="2"/>
        <v>9934.829203696474</v>
      </c>
      <c r="D39" s="10">
        <f t="shared" si="3"/>
        <v>683142.34501449962</v>
      </c>
      <c r="G39" s="3">
        <f t="shared" si="4"/>
        <v>52</v>
      </c>
      <c r="H39" s="10">
        <f t="shared" si="6"/>
        <v>9934.829203696474</v>
      </c>
      <c r="I39" s="10">
        <f t="shared" si="7"/>
        <v>632722.42698737991</v>
      </c>
    </row>
    <row r="40" spans="2:9">
      <c r="B40" s="3">
        <f t="shared" si="1"/>
        <v>23</v>
      </c>
      <c r="C40" s="10">
        <f t="shared" si="2"/>
        <v>9934.829203696474</v>
      </c>
      <c r="D40" s="10">
        <f t="shared" si="3"/>
        <v>681746.79512348433</v>
      </c>
      <c r="G40" s="3">
        <f t="shared" si="4"/>
        <v>53</v>
      </c>
      <c r="H40" s="10">
        <f t="shared" si="6"/>
        <v>9934.829203696474</v>
      </c>
      <c r="I40" s="10">
        <f t="shared" si="7"/>
        <v>630696.62812102563</v>
      </c>
    </row>
    <row r="41" spans="2:9">
      <c r="B41" s="3">
        <f t="shared" si="1"/>
        <v>24</v>
      </c>
      <c r="C41" s="10">
        <f t="shared" si="2"/>
        <v>9934.829203696474</v>
      </c>
      <c r="D41" s="10">
        <f t="shared" si="3"/>
        <v>680333.80085883138</v>
      </c>
      <c r="G41" s="3">
        <f t="shared" si="4"/>
        <v>54</v>
      </c>
      <c r="H41" s="10">
        <f t="shared" si="6"/>
        <v>9934.829203696474</v>
      </c>
      <c r="I41" s="10">
        <f t="shared" si="7"/>
        <v>628645.50676884199</v>
      </c>
    </row>
    <row r="42" spans="2:9">
      <c r="B42" s="3">
        <f t="shared" si="1"/>
        <v>25</v>
      </c>
      <c r="C42" s="10">
        <f t="shared" si="2"/>
        <v>9934.829203696474</v>
      </c>
      <c r="D42" s="10">
        <f t="shared" si="3"/>
        <v>678903.14416587027</v>
      </c>
      <c r="G42" s="3">
        <f t="shared" si="4"/>
        <v>55</v>
      </c>
      <c r="H42" s="10">
        <f t="shared" si="6"/>
        <v>9934.829203696474</v>
      </c>
      <c r="I42" s="10">
        <f t="shared" si="7"/>
        <v>626568.74639975606</v>
      </c>
    </row>
    <row r="43" spans="2:9">
      <c r="B43" s="3">
        <f t="shared" si="1"/>
        <v>26</v>
      </c>
      <c r="C43" s="10">
        <f t="shared" si="2"/>
        <v>9934.829203696474</v>
      </c>
      <c r="D43" s="10">
        <f t="shared" si="3"/>
        <v>677454.60426424723</v>
      </c>
      <c r="G43" s="3">
        <f t="shared" si="4"/>
        <v>56</v>
      </c>
      <c r="H43" s="10">
        <f t="shared" si="6"/>
        <v>9934.829203696474</v>
      </c>
      <c r="I43" s="10">
        <f t="shared" si="7"/>
        <v>624466.02652605658</v>
      </c>
    </row>
    <row r="44" spans="2:9">
      <c r="B44" s="3">
        <f t="shared" si="1"/>
        <v>27</v>
      </c>
      <c r="C44" s="10">
        <f t="shared" si="2"/>
        <v>9934.829203696474</v>
      </c>
      <c r="D44" s="10">
        <f t="shared" si="3"/>
        <v>675987.95761385385</v>
      </c>
      <c r="G44" s="3">
        <f t="shared" si="4"/>
        <v>57</v>
      </c>
      <c r="H44" s="10">
        <f t="shared" si="6"/>
        <v>9934.829203696474</v>
      </c>
      <c r="I44" s="10">
        <f t="shared" si="7"/>
        <v>622337.02265393583</v>
      </c>
    </row>
    <row r="45" spans="2:9">
      <c r="B45" s="3">
        <f t="shared" si="1"/>
        <v>28</v>
      </c>
      <c r="C45" s="10">
        <f t="shared" si="2"/>
        <v>9934.829203696474</v>
      </c>
      <c r="D45" s="10">
        <f t="shared" si="3"/>
        <v>674502.97788033052</v>
      </c>
      <c r="G45" s="3">
        <f t="shared" si="4"/>
        <v>58</v>
      </c>
      <c r="H45" s="10">
        <f t="shared" si="6"/>
        <v>9934.829203696474</v>
      </c>
      <c r="I45" s="10">
        <f t="shared" si="7"/>
        <v>620181.40623341361</v>
      </c>
    </row>
    <row r="46" spans="2:9">
      <c r="B46" s="3">
        <f t="shared" si="1"/>
        <v>29</v>
      </c>
      <c r="C46" s="10">
        <f t="shared" si="2"/>
        <v>9934.829203696474</v>
      </c>
      <c r="D46" s="10">
        <f t="shared" si="3"/>
        <v>672999.43590013823</v>
      </c>
      <c r="G46" s="3">
        <f t="shared" si="4"/>
        <v>59</v>
      </c>
      <c r="H46" s="10">
        <f t="shared" si="6"/>
        <v>9934.829203696474</v>
      </c>
      <c r="I46" s="10">
        <f t="shared" si="7"/>
        <v>617998.84460763482</v>
      </c>
    </row>
    <row r="47" spans="2:9">
      <c r="B47" s="3">
        <f t="shared" si="1"/>
        <v>30</v>
      </c>
      <c r="C47" s="10">
        <f t="shared" si="2"/>
        <v>9934.829203696474</v>
      </c>
      <c r="D47" s="10">
        <f t="shared" si="3"/>
        <v>671477.09964519343</v>
      </c>
      <c r="G47" s="3">
        <f t="shared" si="4"/>
        <v>60</v>
      </c>
      <c r="H47" s="10">
        <f t="shared" si="6"/>
        <v>9934.829203696474</v>
      </c>
      <c r="I47" s="10">
        <f t="shared" si="7"/>
        <v>615789.00096153375</v>
      </c>
    </row>
    <row r="48" spans="2:9">
      <c r="B48" s="4" t="s">
        <v>6</v>
      </c>
      <c r="C48" s="4" t="s">
        <v>8</v>
      </c>
      <c r="D48" s="4" t="s">
        <v>7</v>
      </c>
      <c r="E48" s="2"/>
      <c r="F48" s="2"/>
      <c r="G48" s="4" t="s">
        <v>6</v>
      </c>
      <c r="H48" s="4" t="s">
        <v>8</v>
      </c>
      <c r="I48" s="4" t="s">
        <v>7</v>
      </c>
    </row>
    <row r="49" spans="2:9">
      <c r="B49" s="3">
        <f>G47+1</f>
        <v>61</v>
      </c>
      <c r="C49" s="10">
        <f>H47</f>
        <v>9934.829203696474</v>
      </c>
      <c r="D49" s="10">
        <f>I47+PPMT($A$16/12,B49,$F$12,$F$10)</f>
        <v>613551.53426985641</v>
      </c>
      <c r="G49" s="3">
        <f>B94+1</f>
        <v>107</v>
      </c>
      <c r="H49" s="10">
        <f>C78</f>
        <v>9934.829203696474</v>
      </c>
      <c r="I49" s="10">
        <f>D94+PPMT($A$16/12,G49,$F$12,$F$10)</f>
        <v>473854.30530075025</v>
      </c>
    </row>
    <row r="50" spans="2:9">
      <c r="B50" s="3">
        <f t="shared" si="1"/>
        <v>62</v>
      </c>
      <c r="C50" s="10">
        <f>C49</f>
        <v>9934.829203696474</v>
      </c>
      <c r="D50" s="10">
        <f>D49+PPMT($A$16/12,B50,$F$12,$F$10)</f>
        <v>611286.09924453311</v>
      </c>
      <c r="G50" s="3">
        <f>G49+1</f>
        <v>108</v>
      </c>
      <c r="H50" s="10">
        <f>H49</f>
        <v>9934.829203696474</v>
      </c>
      <c r="I50" s="10">
        <f t="shared" ref="I50:I94" si="8">I49+PPMT($A$16/12,G50,$F$12,$F$10)</f>
        <v>469842.65491331316</v>
      </c>
    </row>
    <row r="51" spans="2:9">
      <c r="B51" s="3">
        <f t="shared" si="1"/>
        <v>63</v>
      </c>
      <c r="C51" s="10">
        <f t="shared" ref="C51:C94" si="9">C50</f>
        <v>9934.829203696474</v>
      </c>
      <c r="D51" s="10">
        <f t="shared" ref="D51:D78" si="10">D50+PPMT($A$16/12,B51,$F$12,$F$10)</f>
        <v>608992.34628139331</v>
      </c>
      <c r="G51" s="3">
        <f t="shared" ref="G51:G94" si="11">G50+1</f>
        <v>109</v>
      </c>
      <c r="H51" s="10">
        <f t="shared" ref="H51:H94" si="12">H50</f>
        <v>9934.829203696474</v>
      </c>
      <c r="I51" s="10">
        <f t="shared" si="8"/>
        <v>465780.85889603308</v>
      </c>
    </row>
    <row r="52" spans="2:9">
      <c r="B52" s="3">
        <f t="shared" si="1"/>
        <v>64</v>
      </c>
      <c r="C52" s="10">
        <f t="shared" si="9"/>
        <v>9934.829203696474</v>
      </c>
      <c r="D52" s="10">
        <f t="shared" si="10"/>
        <v>606669.92140621424</v>
      </c>
      <c r="G52" s="3">
        <f t="shared" si="11"/>
        <v>110</v>
      </c>
      <c r="H52" s="10">
        <f t="shared" si="12"/>
        <v>9934.829203696474</v>
      </c>
      <c r="I52" s="10">
        <f t="shared" si="8"/>
        <v>461668.290428537</v>
      </c>
    </row>
    <row r="53" spans="2:9">
      <c r="B53" s="3">
        <f t="shared" si="1"/>
        <v>65</v>
      </c>
      <c r="C53" s="10">
        <f t="shared" si="9"/>
        <v>9934.829203696474</v>
      </c>
      <c r="D53" s="10">
        <f t="shared" si="10"/>
        <v>604318.4662200954</v>
      </c>
      <c r="G53" s="3">
        <f t="shared" si="11"/>
        <v>111</v>
      </c>
      <c r="H53" s="10">
        <f t="shared" si="12"/>
        <v>9934.829203696474</v>
      </c>
      <c r="I53" s="10">
        <f t="shared" si="8"/>
        <v>457504.31485519727</v>
      </c>
    </row>
    <row r="54" spans="2:9">
      <c r="B54" s="3">
        <f t="shared" si="1"/>
        <v>66</v>
      </c>
      <c r="C54" s="10">
        <f t="shared" si="9"/>
        <v>9934.829203696474</v>
      </c>
      <c r="D54" s="10">
        <f t="shared" si="10"/>
        <v>601937.61784415017</v>
      </c>
      <c r="G54" s="3">
        <f t="shared" si="11"/>
        <v>112</v>
      </c>
      <c r="H54" s="10">
        <f t="shared" si="12"/>
        <v>9934.829203696474</v>
      </c>
      <c r="I54" s="10">
        <f t="shared" si="8"/>
        <v>453288.28958719078</v>
      </c>
    </row>
    <row r="55" spans="2:9">
      <c r="B55" s="3">
        <f t="shared" si="1"/>
        <v>67</v>
      </c>
      <c r="C55" s="10">
        <f t="shared" si="9"/>
        <v>9934.829203696474</v>
      </c>
      <c r="D55" s="10">
        <f t="shared" si="10"/>
        <v>599527.00886350556</v>
      </c>
      <c r="G55" s="3">
        <f t="shared" si="11"/>
        <v>113</v>
      </c>
      <c r="H55" s="10">
        <f t="shared" si="12"/>
        <v>9934.829203696474</v>
      </c>
      <c r="I55" s="10">
        <f t="shared" si="8"/>
        <v>449019.56400333421</v>
      </c>
    </row>
    <row r="56" spans="2:9">
      <c r="B56" s="3">
        <f t="shared" si="1"/>
        <v>68</v>
      </c>
      <c r="C56" s="10">
        <f t="shared" si="9"/>
        <v>9934.829203696474</v>
      </c>
      <c r="D56" s="10">
        <f t="shared" si="10"/>
        <v>597086.26727060287</v>
      </c>
      <c r="G56" s="3">
        <f t="shared" si="11"/>
        <v>114</v>
      </c>
      <c r="H56" s="10">
        <f t="shared" si="12"/>
        <v>9934.829203696474</v>
      </c>
      <c r="I56" s="10">
        <f t="shared" si="8"/>
        <v>444697.47934967943</v>
      </c>
    </row>
    <row r="57" spans="2:9">
      <c r="B57" s="3">
        <f t="shared" si="1"/>
        <v>69</v>
      </c>
      <c r="C57" s="10">
        <f t="shared" si="9"/>
        <v>9934.829203696474</v>
      </c>
      <c r="D57" s="10">
        <f t="shared" si="10"/>
        <v>594615.01640778896</v>
      </c>
      <c r="G57" s="3">
        <f t="shared" si="11"/>
        <v>115</v>
      </c>
      <c r="H57" s="10">
        <f t="shared" si="12"/>
        <v>9934.829203696474</v>
      </c>
      <c r="I57" s="10">
        <f t="shared" si="8"/>
        <v>440321.36863785394</v>
      </c>
    </row>
    <row r="58" spans="2:9">
      <c r="B58" s="3">
        <f t="shared" si="1"/>
        <v>70</v>
      </c>
      <c r="C58" s="10">
        <f t="shared" si="9"/>
        <v>9934.829203696474</v>
      </c>
      <c r="D58" s="10">
        <f t="shared" si="10"/>
        <v>592112.87490918988</v>
      </c>
      <c r="G58" s="3">
        <f t="shared" si="11"/>
        <v>116</v>
      </c>
      <c r="H58" s="10">
        <f t="shared" si="12"/>
        <v>9934.829203696474</v>
      </c>
      <c r="I58" s="10">
        <f t="shared" si="8"/>
        <v>435890.55654213065</v>
      </c>
    </row>
    <row r="59" spans="2:9">
      <c r="B59" s="3">
        <f t="shared" si="1"/>
        <v>71</v>
      </c>
      <c r="C59" s="10">
        <f t="shared" si="9"/>
        <v>9934.829203696474</v>
      </c>
      <c r="D59" s="10">
        <f t="shared" si="10"/>
        <v>589579.45664185833</v>
      </c>
      <c r="G59" s="3">
        <f t="shared" si="11"/>
        <v>117</v>
      </c>
      <c r="H59" s="10">
        <f t="shared" si="12"/>
        <v>9934.829203696474</v>
      </c>
      <c r="I59" s="10">
        <f t="shared" si="8"/>
        <v>431404.3592952108</v>
      </c>
    </row>
    <row r="60" spans="2:9">
      <c r="B60" s="3">
        <f t="shared" si="1"/>
        <v>72</v>
      </c>
      <c r="C60" s="10">
        <f t="shared" si="9"/>
        <v>9934.829203696474</v>
      </c>
      <c r="D60" s="10">
        <f t="shared" si="10"/>
        <v>587014.37064618513</v>
      </c>
      <c r="G60" s="3">
        <f t="shared" si="11"/>
        <v>118</v>
      </c>
      <c r="H60" s="10">
        <f t="shared" si="12"/>
        <v>9934.829203696474</v>
      </c>
      <c r="I60" s="10">
        <f t="shared" si="8"/>
        <v>426862.08458270447</v>
      </c>
    </row>
    <row r="61" spans="2:9">
      <c r="B61" s="3">
        <f t="shared" si="1"/>
        <v>73</v>
      </c>
      <c r="C61" s="10">
        <f t="shared" si="9"/>
        <v>9934.829203696474</v>
      </c>
      <c r="D61" s="10">
        <f t="shared" si="10"/>
        <v>584417.22107556602</v>
      </c>
      <c r="G61" s="3">
        <f t="shared" si="11"/>
        <v>119</v>
      </c>
      <c r="H61" s="10">
        <f t="shared" si="12"/>
        <v>9934.829203696474</v>
      </c>
      <c r="I61" s="10">
        <f t="shared" si="8"/>
        <v>422263.03143629181</v>
      </c>
    </row>
    <row r="62" spans="2:9">
      <c r="B62" s="3">
        <f t="shared" si="1"/>
        <v>74</v>
      </c>
      <c r="C62" s="10">
        <f t="shared" si="9"/>
        <v>9934.829203696474</v>
      </c>
      <c r="D62" s="10">
        <f t="shared" si="10"/>
        <v>581787.60713531415</v>
      </c>
      <c r="G62" s="3">
        <f t="shared" si="11"/>
        <v>120</v>
      </c>
      <c r="H62" s="10">
        <f t="shared" si="12"/>
        <v>9934.829203696474</v>
      </c>
      <c r="I62" s="10">
        <f t="shared" si="8"/>
        <v>417606.49012554897</v>
      </c>
    </row>
    <row r="63" spans="2:9">
      <c r="B63" s="3">
        <f t="shared" si="1"/>
        <v>75</v>
      </c>
      <c r="C63" s="10">
        <f t="shared" si="9"/>
        <v>9934.829203696474</v>
      </c>
      <c r="D63" s="10">
        <f t="shared" si="10"/>
        <v>579125.12302080914</v>
      </c>
      <c r="G63" s="3">
        <f t="shared" si="11"/>
        <v>121</v>
      </c>
      <c r="H63" s="10">
        <f t="shared" si="12"/>
        <v>9934.829203696474</v>
      </c>
      <c r="I63" s="10">
        <f t="shared" si="8"/>
        <v>412891.74204842187</v>
      </c>
    </row>
    <row r="64" spans="2:9">
      <c r="B64" s="3">
        <f t="shared" si="1"/>
        <v>76</v>
      </c>
      <c r="C64" s="10">
        <f t="shared" si="9"/>
        <v>9934.829203696474</v>
      </c>
      <c r="D64" s="10">
        <f t="shared" si="10"/>
        <v>576429.35785487283</v>
      </c>
      <c r="G64" s="3">
        <f t="shared" si="11"/>
        <v>122</v>
      </c>
      <c r="H64" s="10">
        <f t="shared" si="12"/>
        <v>9934.829203696474</v>
      </c>
      <c r="I64" s="10">
        <f t="shared" si="8"/>
        <v>408118.05962033069</v>
      </c>
    </row>
    <row r="65" spans="2:9">
      <c r="B65" s="3">
        <f t="shared" si="1"/>
        <v>77</v>
      </c>
      <c r="C65" s="10">
        <f t="shared" si="9"/>
        <v>9934.829203696474</v>
      </c>
      <c r="D65" s="10">
        <f t="shared" si="10"/>
        <v>573699.89562436228</v>
      </c>
      <c r="G65" s="3">
        <f t="shared" si="11"/>
        <v>123</v>
      </c>
      <c r="H65" s="10">
        <f t="shared" si="12"/>
        <v>9934.829203696474</v>
      </c>
      <c r="I65" s="10">
        <f t="shared" si="8"/>
        <v>403284.70616188837</v>
      </c>
    </row>
    <row r="66" spans="2:9">
      <c r="B66" s="3">
        <f t="shared" si="1"/>
        <v>78</v>
      </c>
      <c r="C66" s="10">
        <f t="shared" si="9"/>
        <v>9934.829203696474</v>
      </c>
      <c r="D66" s="10">
        <f t="shared" si="10"/>
        <v>570936.31511597033</v>
      </c>
      <c r="G66" s="3">
        <f t="shared" si="11"/>
        <v>124</v>
      </c>
      <c r="H66" s="10">
        <f t="shared" si="12"/>
        <v>9934.829203696474</v>
      </c>
      <c r="I66" s="10">
        <f t="shared" si="8"/>
        <v>398390.93578521552</v>
      </c>
    </row>
    <row r="67" spans="2:9">
      <c r="B67" s="3">
        <f t="shared" si="1"/>
        <v>79</v>
      </c>
      <c r="C67" s="10">
        <f t="shared" si="9"/>
        <v>9934.829203696474</v>
      </c>
      <c r="D67" s="10">
        <f t="shared" si="10"/>
        <v>568138.18985122349</v>
      </c>
      <c r="G67" s="3">
        <f t="shared" si="11"/>
        <v>125</v>
      </c>
      <c r="H67" s="10">
        <f t="shared" si="12"/>
        <v>9934.829203696474</v>
      </c>
      <c r="I67" s="10">
        <f t="shared" si="8"/>
        <v>393435.99327883427</v>
      </c>
    </row>
    <row r="68" spans="2:9">
      <c r="B68" s="3">
        <f t="shared" si="1"/>
        <v>80</v>
      </c>
      <c r="C68" s="10">
        <f t="shared" si="9"/>
        <v>9934.829203696474</v>
      </c>
      <c r="D68" s="10">
        <f t="shared" si="10"/>
        <v>565305.08802066732</v>
      </c>
      <c r="G68" s="3">
        <f t="shared" si="11"/>
        <v>126</v>
      </c>
      <c r="H68" s="10">
        <f t="shared" si="12"/>
        <v>9934.829203696474</v>
      </c>
      <c r="I68" s="10">
        <f t="shared" si="8"/>
        <v>388419.11399112322</v>
      </c>
    </row>
    <row r="69" spans="2:9">
      <c r="B69" s="3">
        <f t="shared" si="1"/>
        <v>81</v>
      </c>
      <c r="C69" s="10">
        <f t="shared" si="9"/>
        <v>9934.829203696474</v>
      </c>
      <c r="D69" s="10">
        <f t="shared" si="10"/>
        <v>562436.57241722918</v>
      </c>
      <c r="G69" s="3">
        <f t="shared" si="11"/>
        <v>127</v>
      </c>
      <c r="H69" s="10">
        <f t="shared" si="12"/>
        <v>9934.829203696474</v>
      </c>
      <c r="I69" s="10">
        <f t="shared" si="8"/>
        <v>383339.52371231577</v>
      </c>
    </row>
    <row r="70" spans="2:9">
      <c r="B70" s="3">
        <f t="shared" si="1"/>
        <v>82</v>
      </c>
      <c r="C70" s="10">
        <f t="shared" si="9"/>
        <v>9934.829203696474</v>
      </c>
      <c r="D70" s="10">
        <f t="shared" si="10"/>
        <v>559532.20036874805</v>
      </c>
      <c r="G70" s="3">
        <f t="shared" si="11"/>
        <v>128</v>
      </c>
      <c r="H70" s="10">
        <f t="shared" si="12"/>
        <v>9934.829203696474</v>
      </c>
      <c r="I70" s="10">
        <f t="shared" si="8"/>
        <v>378196.43855502323</v>
      </c>
    </row>
    <row r="71" spans="2:9">
      <c r="B71" s="3">
        <f t="shared" si="1"/>
        <v>83</v>
      </c>
      <c r="C71" s="10">
        <f t="shared" si="9"/>
        <v>9934.829203696474</v>
      </c>
      <c r="D71" s="10">
        <f t="shared" si="10"/>
        <v>556591.52366966091</v>
      </c>
      <c r="G71" s="3">
        <f t="shared" si="11"/>
        <v>129</v>
      </c>
      <c r="H71" s="10">
        <f t="shared" si="12"/>
        <v>9934.829203696474</v>
      </c>
      <c r="I71" s="10">
        <f t="shared" si="8"/>
        <v>372989.06483326457</v>
      </c>
    </row>
    <row r="72" spans="2:9">
      <c r="B72" s="3">
        <f t="shared" si="1"/>
        <v>84</v>
      </c>
      <c r="C72" s="10">
        <f t="shared" si="9"/>
        <v>9934.829203696474</v>
      </c>
      <c r="D72" s="10">
        <f t="shared" si="10"/>
        <v>553614.0885118352</v>
      </c>
      <c r="G72" s="3">
        <f t="shared" si="11"/>
        <v>130</v>
      </c>
      <c r="H72" s="10">
        <f t="shared" si="12"/>
        <v>9934.829203696474</v>
      </c>
      <c r="I72" s="10">
        <f t="shared" si="8"/>
        <v>367716.59893998387</v>
      </c>
    </row>
    <row r="73" spans="2:9">
      <c r="B73" s="3">
        <f t="shared" si="1"/>
        <v>85</v>
      </c>
      <c r="C73" s="10">
        <f t="shared" si="9"/>
        <v>9934.829203696474</v>
      </c>
      <c r="D73" s="10">
        <f t="shared" si="10"/>
        <v>550599.43541453662</v>
      </c>
      <c r="G73" s="3">
        <f t="shared" si="11"/>
        <v>131</v>
      </c>
      <c r="H73" s="10">
        <f t="shared" si="12"/>
        <v>9934.829203696474</v>
      </c>
      <c r="I73" s="10">
        <f t="shared" si="8"/>
        <v>362378.22722303722</v>
      </c>
    </row>
    <row r="74" spans="2:9">
      <c r="B74" s="3">
        <f t="shared" si="1"/>
        <v>86</v>
      </c>
      <c r="C74" s="10">
        <f t="shared" si="9"/>
        <v>9934.829203696474</v>
      </c>
      <c r="D74" s="10">
        <f t="shared" si="10"/>
        <v>547547.09915352182</v>
      </c>
      <c r="G74" s="3">
        <f t="shared" si="11"/>
        <v>132</v>
      </c>
      <c r="H74" s="10">
        <f t="shared" si="12"/>
        <v>9934.829203696474</v>
      </c>
      <c r="I74" s="10">
        <f t="shared" si="8"/>
        <v>356973.12585962872</v>
      </c>
    </row>
    <row r="75" spans="2:9">
      <c r="B75" s="3">
        <f t="shared" si="1"/>
        <v>87</v>
      </c>
      <c r="C75" s="10">
        <f t="shared" si="9"/>
        <v>9934.829203696474</v>
      </c>
      <c r="D75" s="10">
        <f t="shared" si="10"/>
        <v>544456.60868924437</v>
      </c>
      <c r="G75" s="3">
        <f t="shared" si="11"/>
        <v>133</v>
      </c>
      <c r="H75" s="10">
        <f t="shared" si="12"/>
        <v>9934.829203696474</v>
      </c>
      <c r="I75" s="10">
        <f t="shared" si="8"/>
        <v>351500.46072917763</v>
      </c>
    </row>
    <row r="76" spans="2:9">
      <c r="B76" s="3">
        <f t="shared" si="1"/>
        <v>88</v>
      </c>
      <c r="C76" s="10">
        <f t="shared" si="9"/>
        <v>9934.829203696474</v>
      </c>
      <c r="D76" s="10">
        <f t="shared" si="10"/>
        <v>541327.48709416343</v>
      </c>
      <c r="G76" s="3">
        <f t="shared" si="11"/>
        <v>134</v>
      </c>
      <c r="H76" s="10">
        <f t="shared" si="12"/>
        <v>9934.829203696474</v>
      </c>
      <c r="I76" s="10">
        <f t="shared" si="8"/>
        <v>345959.38728459587</v>
      </c>
    </row>
    <row r="77" spans="2:9">
      <c r="B77" s="3">
        <f t="shared" si="1"/>
        <v>89</v>
      </c>
      <c r="C77" s="10">
        <f t="shared" si="9"/>
        <v>9934.829203696474</v>
      </c>
      <c r="D77" s="10">
        <f t="shared" si="10"/>
        <v>538159.25147914398</v>
      </c>
      <c r="G77" s="3">
        <f t="shared" si="11"/>
        <v>135</v>
      </c>
      <c r="H77" s="10">
        <f t="shared" si="12"/>
        <v>9934.829203696474</v>
      </c>
      <c r="I77" s="10">
        <f t="shared" si="8"/>
        <v>340349.05042195687</v>
      </c>
    </row>
    <row r="78" spans="2:9">
      <c r="B78" s="3">
        <f t="shared" si="1"/>
        <v>90</v>
      </c>
      <c r="C78" s="10">
        <f t="shared" si="9"/>
        <v>9934.829203696474</v>
      </c>
      <c r="D78" s="10">
        <f t="shared" si="10"/>
        <v>534951.41291893681</v>
      </c>
      <c r="G78" s="3">
        <f t="shared" si="11"/>
        <v>136</v>
      </c>
      <c r="H78" s="10">
        <f t="shared" si="12"/>
        <v>9934.829203696474</v>
      </c>
      <c r="I78" s="10">
        <f t="shared" si="8"/>
        <v>334668.58434853487</v>
      </c>
    </row>
    <row r="79" spans="2:9">
      <c r="B79" s="3">
        <f t="shared" si="1"/>
        <v>91</v>
      </c>
      <c r="C79" s="10">
        <f t="shared" si="9"/>
        <v>9934.829203696474</v>
      </c>
      <c r="D79" s="10">
        <f t="shared" ref="D79:D94" si="13">D78+PPMT($A$16/12,B79,$F$12,$F$10)</f>
        <v>531703.47637672699</v>
      </c>
      <c r="G79" s="3">
        <f t="shared" si="11"/>
        <v>137</v>
      </c>
      <c r="H79" s="10">
        <f t="shared" si="12"/>
        <v>9934.829203696474</v>
      </c>
      <c r="I79" s="10">
        <f t="shared" si="8"/>
        <v>328917.11244919506</v>
      </c>
    </row>
    <row r="80" spans="2:9">
      <c r="B80" s="3">
        <f t="shared" si="1"/>
        <v>92</v>
      </c>
      <c r="C80" s="10">
        <f t="shared" si="9"/>
        <v>9934.829203696474</v>
      </c>
      <c r="D80" s="10">
        <f t="shared" si="13"/>
        <v>528414.94062773965</v>
      </c>
      <c r="G80" s="3">
        <f t="shared" si="11"/>
        <v>138</v>
      </c>
      <c r="H80" s="10">
        <f t="shared" si="12"/>
        <v>9934.829203696474</v>
      </c>
      <c r="I80" s="10">
        <f t="shared" si="8"/>
        <v>323093.74715111352</v>
      </c>
    </row>
    <row r="81" spans="2:9">
      <c r="B81" s="3">
        <f t="shared" si="1"/>
        <v>93</v>
      </c>
      <c r="C81" s="10">
        <f t="shared" si="9"/>
        <v>9934.829203696474</v>
      </c>
      <c r="D81" s="10">
        <f t="shared" si="13"/>
        <v>525085.29818188993</v>
      </c>
      <c r="G81" s="3">
        <f t="shared" si="11"/>
        <v>139</v>
      </c>
      <c r="H81" s="10">
        <f t="shared" si="12"/>
        <v>9934.829203696474</v>
      </c>
      <c r="I81" s="10">
        <f t="shared" si="8"/>
        <v>317197.58978680597</v>
      </c>
    </row>
    <row r="82" spans="2:9">
      <c r="B82" s="3">
        <f t="shared" si="1"/>
        <v>94</v>
      </c>
      <c r="C82" s="10">
        <f t="shared" si="9"/>
        <v>9934.829203696474</v>
      </c>
      <c r="D82" s="10">
        <f t="shared" si="13"/>
        <v>521714.03520546708</v>
      </c>
      <c r="G82" s="3">
        <f t="shared" si="11"/>
        <v>140</v>
      </c>
      <c r="H82" s="10">
        <f t="shared" si="12"/>
        <v>9934.829203696474</v>
      </c>
      <c r="I82" s="10">
        <f t="shared" si="8"/>
        <v>311227.73045544454</v>
      </c>
    </row>
    <row r="83" spans="2:9">
      <c r="B83" s="3">
        <f t="shared" si="1"/>
        <v>95</v>
      </c>
      <c r="C83" s="10">
        <f t="shared" si="9"/>
        <v>9934.829203696474</v>
      </c>
      <c r="D83" s="10">
        <f t="shared" si="13"/>
        <v>518300.63144183892</v>
      </c>
      <c r="G83" s="3">
        <f t="shared" si="11"/>
        <v>141</v>
      </c>
      <c r="H83" s="10">
        <f t="shared" si="12"/>
        <v>9934.829203696474</v>
      </c>
      <c r="I83" s="10">
        <f t="shared" si="8"/>
        <v>305183.24788244115</v>
      </c>
    </row>
    <row r="84" spans="2:9">
      <c r="B84" s="3">
        <f t="shared" ref="B84:B94" si="14">B83+1</f>
        <v>96</v>
      </c>
      <c r="C84" s="10">
        <f t="shared" si="9"/>
        <v>9934.829203696474</v>
      </c>
      <c r="D84" s="10">
        <f t="shared" si="13"/>
        <v>514844.56013116543</v>
      </c>
      <c r="G84" s="3">
        <f t="shared" si="11"/>
        <v>142</v>
      </c>
      <c r="H84" s="10">
        <f t="shared" si="12"/>
        <v>9934.829203696474</v>
      </c>
      <c r="I84" s="10">
        <f t="shared" si="8"/>
        <v>299063.20927727519</v>
      </c>
    </row>
    <row r="85" spans="2:9">
      <c r="B85" s="3">
        <f t="shared" si="14"/>
        <v>97</v>
      </c>
      <c r="C85" s="10">
        <f t="shared" si="9"/>
        <v>9934.829203696474</v>
      </c>
      <c r="D85" s="10">
        <f t="shared" si="13"/>
        <v>511345.28792910854</v>
      </c>
      <c r="G85" s="3">
        <f t="shared" si="11"/>
        <v>143</v>
      </c>
      <c r="H85" s="10">
        <f t="shared" si="12"/>
        <v>9934.829203696474</v>
      </c>
      <c r="I85" s="10">
        <f t="shared" si="8"/>
        <v>292866.67018954467</v>
      </c>
    </row>
    <row r="86" spans="2:9">
      <c r="B86" s="3">
        <f t="shared" si="14"/>
        <v>98</v>
      </c>
      <c r="C86" s="10">
        <f t="shared" si="9"/>
        <v>9934.829203696474</v>
      </c>
      <c r="D86" s="10">
        <f t="shared" si="13"/>
        <v>507802.27482452593</v>
      </c>
      <c r="G86" s="3">
        <f t="shared" si="11"/>
        <v>144</v>
      </c>
      <c r="H86" s="10">
        <f t="shared" si="12"/>
        <v>9934.829203696474</v>
      </c>
      <c r="I86" s="10">
        <f t="shared" si="8"/>
        <v>286592.67436321749</v>
      </c>
    </row>
    <row r="87" spans="2:9">
      <c r="B87" s="3">
        <f t="shared" si="14"/>
        <v>99</v>
      </c>
      <c r="C87" s="10">
        <f t="shared" si="9"/>
        <v>9934.829203696474</v>
      </c>
      <c r="D87" s="10">
        <f t="shared" si="13"/>
        <v>504214.97405613604</v>
      </c>
      <c r="G87" s="3">
        <f t="shared" si="11"/>
        <v>145</v>
      </c>
      <c r="H87" s="10">
        <f t="shared" si="12"/>
        <v>9934.829203696474</v>
      </c>
      <c r="I87" s="10">
        <f t="shared" si="8"/>
        <v>280240.25358906126</v>
      </c>
    </row>
    <row r="88" spans="2:9">
      <c r="B88" s="3">
        <f t="shared" si="14"/>
        <v>100</v>
      </c>
      <c r="C88" s="10">
        <f t="shared" si="9"/>
        <v>9934.829203696474</v>
      </c>
      <c r="D88" s="10">
        <f t="shared" si="13"/>
        <v>500582.83202814125</v>
      </c>
      <c r="G88" s="3">
        <f t="shared" si="11"/>
        <v>146</v>
      </c>
      <c r="H88" s="10">
        <f t="shared" si="12"/>
        <v>9934.829203696474</v>
      </c>
      <c r="I88" s="10">
        <f t="shared" si="8"/>
        <v>273808.42755522806</v>
      </c>
    </row>
    <row r="89" spans="2:9">
      <c r="B89" s="3">
        <f t="shared" si="14"/>
        <v>101</v>
      </c>
      <c r="C89" s="10">
        <f t="shared" si="9"/>
        <v>9934.829203696474</v>
      </c>
      <c r="D89" s="10">
        <f t="shared" si="13"/>
        <v>496905.28822479653</v>
      </c>
      <c r="G89" s="3">
        <f t="shared" si="11"/>
        <v>147</v>
      </c>
      <c r="H89" s="10">
        <f t="shared" si="12"/>
        <v>9934.829203696474</v>
      </c>
      <c r="I89" s="10">
        <f t="shared" si="8"/>
        <v>267296.20369597193</v>
      </c>
    </row>
    <row r="90" spans="2:9">
      <c r="B90" s="3">
        <f t="shared" si="14"/>
        <v>102</v>
      </c>
      <c r="C90" s="10">
        <f t="shared" si="9"/>
        <v>9934.829203696474</v>
      </c>
      <c r="D90" s="10">
        <f t="shared" si="13"/>
        <v>493181.77512390999</v>
      </c>
      <c r="G90" s="3">
        <f t="shared" si="11"/>
        <v>148</v>
      </c>
      <c r="H90" s="10">
        <f t="shared" si="12"/>
        <v>9934.829203696474</v>
      </c>
      <c r="I90" s="10">
        <f t="shared" si="8"/>
        <v>260702.57703847511</v>
      </c>
    </row>
    <row r="91" spans="2:9">
      <c r="B91" s="3">
        <f t="shared" si="14"/>
        <v>103</v>
      </c>
      <c r="C91" s="10">
        <f t="shared" si="9"/>
        <v>9934.829203696474</v>
      </c>
      <c r="D91" s="10">
        <f t="shared" si="13"/>
        <v>489411.71810926241</v>
      </c>
      <c r="G91" s="3">
        <f t="shared" si="11"/>
        <v>149</v>
      </c>
      <c r="H91" s="10">
        <f t="shared" si="12"/>
        <v>9934.829203696474</v>
      </c>
      <c r="I91" s="10">
        <f t="shared" si="8"/>
        <v>254026.53004775959</v>
      </c>
    </row>
    <row r="92" spans="2:9">
      <c r="B92" s="3">
        <f t="shared" si="14"/>
        <v>104</v>
      </c>
      <c r="C92" s="10">
        <f t="shared" si="9"/>
        <v>9934.829203696474</v>
      </c>
      <c r="D92" s="10">
        <f t="shared" si="13"/>
        <v>485594.5353819317</v>
      </c>
      <c r="G92" s="3">
        <f t="shared" si="11"/>
        <v>150</v>
      </c>
      <c r="H92" s="10">
        <f t="shared" si="12"/>
        <v>9934.829203696474</v>
      </c>
      <c r="I92" s="10">
        <f t="shared" si="8"/>
        <v>247267.0324696601</v>
      </c>
    </row>
    <row r="93" spans="2:9">
      <c r="B93" s="3">
        <f t="shared" si="14"/>
        <v>105</v>
      </c>
      <c r="C93" s="10">
        <f t="shared" si="9"/>
        <v>9934.829203696474</v>
      </c>
      <c r="D93" s="10">
        <f t="shared" si="13"/>
        <v>481729.63787050935</v>
      </c>
      <c r="G93" s="3">
        <f t="shared" si="11"/>
        <v>151</v>
      </c>
      <c r="H93" s="10">
        <f t="shared" si="12"/>
        <v>9934.829203696474</v>
      </c>
      <c r="I93" s="10">
        <f t="shared" si="8"/>
        <v>240423.04117183437</v>
      </c>
    </row>
    <row r="94" spans="2:9">
      <c r="B94" s="3">
        <f t="shared" si="14"/>
        <v>106</v>
      </c>
      <c r="C94" s="10">
        <f t="shared" si="9"/>
        <v>9934.829203696474</v>
      </c>
      <c r="D94" s="10">
        <f t="shared" si="13"/>
        <v>477816.42914019426</v>
      </c>
      <c r="G94" s="3">
        <f t="shared" si="11"/>
        <v>152</v>
      </c>
      <c r="H94" s="10">
        <f t="shared" si="12"/>
        <v>9934.829203696474</v>
      </c>
      <c r="I94" s="10">
        <f t="shared" si="8"/>
        <v>233493.49998278581</v>
      </c>
    </row>
    <row r="95" spans="2:9">
      <c r="B95" s="4" t="s">
        <v>6</v>
      </c>
      <c r="C95" s="4" t="s">
        <v>8</v>
      </c>
      <c r="D95" s="4" t="s">
        <v>7</v>
      </c>
      <c r="E95" s="2"/>
      <c r="F95" s="2"/>
    </row>
    <row r="96" spans="2:9">
      <c r="B96" s="3">
        <f>G94+1</f>
        <v>153</v>
      </c>
      <c r="C96" s="10">
        <f>H94</f>
        <v>9934.829203696474</v>
      </c>
      <c r="D96" s="10">
        <f>I94+PPMT($A$16/12,B96,$F$12,$F$10)</f>
        <v>226477.33952887417</v>
      </c>
    </row>
    <row r="97" spans="2:4">
      <c r="B97" s="3">
        <f t="shared" ref="B97:B123" si="15">B96+1</f>
        <v>154</v>
      </c>
      <c r="C97" s="10">
        <f>C96</f>
        <v>9934.829203696474</v>
      </c>
      <c r="D97" s="10">
        <f>D96+PPMT($A$16/12,B97,$F$12,$F$10)</f>
        <v>219373.47706928864</v>
      </c>
    </row>
    <row r="98" spans="2:4">
      <c r="B98" s="3">
        <f t="shared" si="15"/>
        <v>155</v>
      </c>
      <c r="C98" s="10">
        <f t="shared" ref="C98:C123" si="16">C97</f>
        <v>9934.829203696474</v>
      </c>
      <c r="D98" s="10">
        <f t="shared" ref="D98:D123" si="17">D97+PPMT($A$16/12,B98,$F$12,$F$10)</f>
        <v>212180.81632895826</v>
      </c>
    </row>
    <row r="99" spans="2:4">
      <c r="B99" s="3">
        <f t="shared" si="15"/>
        <v>156</v>
      </c>
      <c r="C99" s="10">
        <f t="shared" si="16"/>
        <v>9934.829203696474</v>
      </c>
      <c r="D99" s="10">
        <f t="shared" si="17"/>
        <v>204898.24732937376</v>
      </c>
    </row>
    <row r="100" spans="2:4">
      <c r="B100" s="3">
        <f t="shared" si="15"/>
        <v>157</v>
      </c>
      <c r="C100" s="10">
        <f t="shared" si="16"/>
        <v>9934.829203696474</v>
      </c>
      <c r="D100" s="10">
        <f t="shared" si="17"/>
        <v>197524.64621729444</v>
      </c>
    </row>
    <row r="101" spans="2:4">
      <c r="B101" s="3">
        <f t="shared" si="15"/>
        <v>158</v>
      </c>
      <c r="C101" s="10">
        <f t="shared" si="16"/>
        <v>9934.829203696474</v>
      </c>
      <c r="D101" s="10">
        <f t="shared" si="17"/>
        <v>190058.87509131414</v>
      </c>
    </row>
    <row r="102" spans="2:4">
      <c r="B102" s="3">
        <f t="shared" si="15"/>
        <v>159</v>
      </c>
      <c r="C102" s="10">
        <f t="shared" si="16"/>
        <v>9934.829203696474</v>
      </c>
      <c r="D102" s="10">
        <f t="shared" si="17"/>
        <v>182499.7818262591</v>
      </c>
    </row>
    <row r="103" spans="2:4">
      <c r="B103" s="3">
        <f t="shared" si="15"/>
        <v>160</v>
      </c>
      <c r="C103" s="10">
        <f t="shared" si="16"/>
        <v>9934.829203696474</v>
      </c>
      <c r="D103" s="10">
        <f t="shared" si="17"/>
        <v>174846.19989539086</v>
      </c>
    </row>
    <row r="104" spans="2:4">
      <c r="B104" s="3">
        <f t="shared" si="15"/>
        <v>161</v>
      </c>
      <c r="C104" s="10">
        <f t="shared" si="16"/>
        <v>9934.829203696474</v>
      </c>
      <c r="D104" s="10">
        <f t="shared" si="17"/>
        <v>167096.94819038679</v>
      </c>
    </row>
    <row r="105" spans="2:4">
      <c r="B105" s="3">
        <f t="shared" si="15"/>
        <v>162</v>
      </c>
      <c r="C105" s="10">
        <f t="shared" si="16"/>
        <v>9934.829203696474</v>
      </c>
      <c r="D105" s="10">
        <f t="shared" si="17"/>
        <v>159250.83083907014</v>
      </c>
    </row>
    <row r="106" spans="2:4">
      <c r="B106" s="3">
        <f t="shared" si="15"/>
        <v>163</v>
      </c>
      <c r="C106" s="10">
        <f t="shared" si="16"/>
        <v>9934.829203696474</v>
      </c>
      <c r="D106" s="10">
        <f t="shared" si="17"/>
        <v>151306.63702086205</v>
      </c>
    </row>
    <row r="107" spans="2:4">
      <c r="B107" s="3">
        <f t="shared" si="15"/>
        <v>164</v>
      </c>
      <c r="C107" s="10">
        <f t="shared" si="16"/>
        <v>9934.829203696474</v>
      </c>
      <c r="D107" s="10">
        <f t="shared" si="17"/>
        <v>143263.14077992635</v>
      </c>
    </row>
    <row r="108" spans="2:4">
      <c r="B108" s="3">
        <f t="shared" si="15"/>
        <v>165</v>
      </c>
      <c r="C108" s="10">
        <f t="shared" si="16"/>
        <v>9934.829203696474</v>
      </c>
      <c r="D108" s="10">
        <f t="shared" si="17"/>
        <v>135119.10083597896</v>
      </c>
    </row>
    <row r="109" spans="2:4">
      <c r="B109" s="3">
        <f t="shared" si="15"/>
        <v>166</v>
      </c>
      <c r="C109" s="10">
        <f t="shared" si="16"/>
        <v>9934.829203696474</v>
      </c>
      <c r="D109" s="10">
        <f t="shared" si="17"/>
        <v>126873.26039273222</v>
      </c>
    </row>
    <row r="110" spans="2:4">
      <c r="B110" s="3">
        <f t="shared" si="15"/>
        <v>167</v>
      </c>
      <c r="C110" s="10">
        <f t="shared" si="16"/>
        <v>9934.829203696474</v>
      </c>
      <c r="D110" s="10">
        <f t="shared" si="17"/>
        <v>118524.3469439449</v>
      </c>
    </row>
    <row r="111" spans="2:4">
      <c r="B111" s="3">
        <f t="shared" si="15"/>
        <v>168</v>
      </c>
      <c r="C111" s="10">
        <f t="shared" si="16"/>
        <v>9934.829203696474</v>
      </c>
      <c r="D111" s="10">
        <f t="shared" si="17"/>
        <v>110071.07207704773</v>
      </c>
    </row>
    <row r="112" spans="2:4">
      <c r="B112" s="3">
        <f t="shared" si="15"/>
        <v>169</v>
      </c>
      <c r="C112" s="10">
        <f t="shared" si="16"/>
        <v>9934.829203696474</v>
      </c>
      <c r="D112" s="10">
        <f t="shared" si="17"/>
        <v>101512.13127431436</v>
      </c>
    </row>
    <row r="113" spans="2:4">
      <c r="B113" s="3">
        <f t="shared" si="15"/>
        <v>170</v>
      </c>
      <c r="C113" s="10">
        <f t="shared" si="16"/>
        <v>9934.829203696474</v>
      </c>
      <c r="D113" s="10">
        <f t="shared" si="17"/>
        <v>92846.203711546827</v>
      </c>
    </row>
    <row r="114" spans="2:4">
      <c r="B114" s="3">
        <f t="shared" si="15"/>
        <v>171</v>
      </c>
      <c r="C114" s="10">
        <f t="shared" si="16"/>
        <v>9934.829203696474</v>
      </c>
      <c r="D114" s="10">
        <f t="shared" si="17"/>
        <v>84071.952054244699</v>
      </c>
    </row>
    <row r="115" spans="2:4">
      <c r="B115" s="3">
        <f t="shared" si="15"/>
        <v>172</v>
      </c>
      <c r="C115" s="10">
        <f t="shared" si="16"/>
        <v>9934.829203696474</v>
      </c>
      <c r="D115" s="10">
        <f t="shared" si="17"/>
        <v>75188.022251226284</v>
      </c>
    </row>
    <row r="116" spans="2:4">
      <c r="B116" s="3">
        <f t="shared" si="15"/>
        <v>173</v>
      </c>
      <c r="C116" s="10">
        <f t="shared" si="16"/>
        <v>9934.829203696474</v>
      </c>
      <c r="D116" s="10">
        <f t="shared" si="17"/>
        <v>66193.043325670136</v>
      </c>
    </row>
    <row r="117" spans="2:4">
      <c r="B117" s="3">
        <f t="shared" si="15"/>
        <v>174</v>
      </c>
      <c r="C117" s="10">
        <f t="shared" si="16"/>
        <v>9934.829203696474</v>
      </c>
      <c r="D117" s="10">
        <f t="shared" si="17"/>
        <v>57085.627163544545</v>
      </c>
    </row>
    <row r="118" spans="2:4">
      <c r="B118" s="3">
        <f t="shared" si="15"/>
        <v>175</v>
      </c>
      <c r="C118" s="10">
        <f t="shared" si="16"/>
        <v>9934.829203696474</v>
      </c>
      <c r="D118" s="10">
        <f t="shared" si="17"/>
        <v>47864.368299392379</v>
      </c>
    </row>
    <row r="119" spans="2:4">
      <c r="B119" s="3">
        <f t="shared" si="15"/>
        <v>176</v>
      </c>
      <c r="C119" s="10">
        <f t="shared" si="16"/>
        <v>9934.829203696474</v>
      </c>
      <c r="D119" s="10">
        <f t="shared" si="17"/>
        <v>38527.843699438316</v>
      </c>
    </row>
    <row r="120" spans="2:4">
      <c r="B120" s="3">
        <f t="shared" si="15"/>
        <v>177</v>
      </c>
      <c r="C120" s="10">
        <f t="shared" si="16"/>
        <v>9934.829203696474</v>
      </c>
      <c r="D120" s="10">
        <f t="shared" si="17"/>
        <v>29074.612541984825</v>
      </c>
    </row>
    <row r="121" spans="2:4">
      <c r="B121" s="3">
        <f t="shared" si="15"/>
        <v>178</v>
      </c>
      <c r="C121" s="10">
        <f t="shared" si="16"/>
        <v>9934.829203696474</v>
      </c>
      <c r="D121" s="10">
        <f t="shared" si="17"/>
        <v>19503.215995063161</v>
      </c>
    </row>
    <row r="122" spans="2:4">
      <c r="B122" s="3">
        <f t="shared" si="15"/>
        <v>179</v>
      </c>
      <c r="C122" s="10">
        <f t="shared" si="16"/>
        <v>9934.829203696474</v>
      </c>
      <c r="D122" s="10">
        <f t="shared" si="17"/>
        <v>9812.1769913049793</v>
      </c>
    </row>
    <row r="123" spans="2:4">
      <c r="B123" s="3">
        <f t="shared" si="15"/>
        <v>180</v>
      </c>
      <c r="C123" s="10">
        <f t="shared" si="16"/>
        <v>9934.829203696474</v>
      </c>
      <c r="D123" s="10">
        <f t="shared" si="17"/>
        <v>-1.8189894035458565E-10</v>
      </c>
    </row>
  </sheetData>
  <mergeCells count="27">
    <mergeCell ref="A1:J1"/>
    <mergeCell ref="A3:E3"/>
    <mergeCell ref="F3:J3"/>
    <mergeCell ref="A8:E8"/>
    <mergeCell ref="A12:E12"/>
    <mergeCell ref="A10:E10"/>
    <mergeCell ref="F10:J10"/>
    <mergeCell ref="A9:E9"/>
    <mergeCell ref="F9:J9"/>
    <mergeCell ref="A11:E11"/>
    <mergeCell ref="A7:E7"/>
    <mergeCell ref="F7:J7"/>
    <mergeCell ref="A4:E4"/>
    <mergeCell ref="F4:J4"/>
    <mergeCell ref="A5:E5"/>
    <mergeCell ref="F5:J5"/>
    <mergeCell ref="A6:E6"/>
    <mergeCell ref="F6:J6"/>
    <mergeCell ref="A15:E15"/>
    <mergeCell ref="F8:J8"/>
    <mergeCell ref="F12:J12"/>
    <mergeCell ref="F13:J13"/>
    <mergeCell ref="F11:J11"/>
    <mergeCell ref="F15:J15"/>
    <mergeCell ref="A14:E14"/>
    <mergeCell ref="F14:J14"/>
    <mergeCell ref="A13:E13"/>
  </mergeCells>
  <pageMargins left="0.91210613598673296" right="0.642620232172471" top="1.0416666666666667" bottom="0.75" header="0.3" footer="0.3"/>
  <pageSetup orientation="portrait" horizontalDpi="0" verticalDpi="0"/>
  <headerFooter>
    <oddHeader>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F5787-B703-B746-84A3-85D46FC8090B}">
  <dimension ref="A1:J78"/>
  <sheetViews>
    <sheetView showGridLines="0" view="pageLayout" topLeftCell="A2" zoomScale="112" zoomScaleNormal="80" zoomScalePageLayoutView="112" workbookViewId="0">
      <selection activeCell="D18" sqref="D18:D29"/>
    </sheetView>
  </sheetViews>
  <sheetFormatPr baseColWidth="10" defaultRowHeight="15"/>
  <cols>
    <col min="1" max="1" width="6" style="1" customWidth="1"/>
    <col min="2" max="2" width="10.83203125" style="1" customWidth="1"/>
    <col min="3" max="4" width="10.83203125" style="1"/>
    <col min="5" max="6" width="2.33203125" style="1" customWidth="1"/>
    <col min="7" max="9" width="10.83203125" style="1"/>
    <col min="10" max="10" width="5.83203125" style="1" customWidth="1"/>
    <col min="11" max="16384" width="10.83203125" style="1"/>
  </cols>
  <sheetData>
    <row r="1" spans="1:10" ht="17">
      <c r="A1" s="31" t="s">
        <v>18</v>
      </c>
      <c r="B1" s="32"/>
      <c r="C1" s="32"/>
      <c r="D1" s="32"/>
      <c r="E1" s="32"/>
      <c r="F1" s="32"/>
      <c r="G1" s="32"/>
      <c r="H1" s="32"/>
      <c r="I1" s="32"/>
      <c r="J1" s="33"/>
    </row>
    <row r="2" spans="1:10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4"/>
    </row>
    <row r="3" spans="1:10">
      <c r="A3" s="27" t="s">
        <v>17</v>
      </c>
      <c r="B3" s="27"/>
      <c r="C3" s="27"/>
      <c r="D3" s="27"/>
      <c r="E3" s="27"/>
      <c r="F3" s="28">
        <f>Sheet1!F3</f>
        <v>7.8</v>
      </c>
      <c r="G3" s="28"/>
      <c r="H3" s="28"/>
      <c r="I3" s="28"/>
      <c r="J3" s="28"/>
    </row>
    <row r="4" spans="1:10">
      <c r="A4" s="16" t="s">
        <v>13</v>
      </c>
      <c r="B4" s="16"/>
      <c r="C4" s="16"/>
      <c r="D4" s="16"/>
      <c r="E4" s="16"/>
      <c r="F4" s="17">
        <f>Sheet1!F4</f>
        <v>705940</v>
      </c>
      <c r="G4" s="17"/>
      <c r="H4" s="17"/>
      <c r="I4" s="17"/>
      <c r="J4" s="17"/>
    </row>
    <row r="5" spans="1:10">
      <c r="A5" s="29" t="s">
        <v>14</v>
      </c>
      <c r="B5" s="29"/>
      <c r="C5" s="29"/>
      <c r="D5" s="29"/>
      <c r="E5" s="29"/>
      <c r="F5" s="30">
        <f>Sheet1!F5</f>
        <v>90505.128205128203</v>
      </c>
      <c r="G5" s="30"/>
      <c r="H5" s="30"/>
      <c r="I5" s="30"/>
      <c r="J5" s="30"/>
    </row>
    <row r="6" spans="1:10">
      <c r="A6" s="16" t="s">
        <v>15</v>
      </c>
      <c r="B6" s="16"/>
      <c r="C6" s="16"/>
      <c r="D6" s="16"/>
      <c r="E6" s="16"/>
      <c r="F6" s="17">
        <f>Sheet1!F6</f>
        <v>0</v>
      </c>
      <c r="G6" s="17"/>
      <c r="H6" s="17"/>
      <c r="I6" s="17"/>
      <c r="J6" s="17"/>
    </row>
    <row r="7" spans="1:10">
      <c r="A7" s="29" t="s">
        <v>16</v>
      </c>
      <c r="B7" s="29"/>
      <c r="C7" s="29"/>
      <c r="D7" s="29"/>
      <c r="E7" s="29"/>
      <c r="F7" s="30">
        <f>Sheet1!F7</f>
        <v>0</v>
      </c>
      <c r="G7" s="30"/>
      <c r="H7" s="30"/>
      <c r="I7" s="30"/>
      <c r="J7" s="30"/>
    </row>
    <row r="8" spans="1:10">
      <c r="A8" s="16" t="s">
        <v>9</v>
      </c>
      <c r="B8" s="16"/>
      <c r="C8" s="16"/>
      <c r="D8" s="16"/>
      <c r="E8" s="16"/>
      <c r="F8" s="17">
        <f>Sheet1!F8</f>
        <v>3900</v>
      </c>
      <c r="G8" s="17"/>
      <c r="H8" s="17"/>
      <c r="I8" s="17"/>
      <c r="J8" s="17"/>
    </row>
    <row r="9" spans="1:10">
      <c r="A9" s="29" t="s">
        <v>10</v>
      </c>
      <c r="B9" s="29"/>
      <c r="C9" s="29"/>
      <c r="D9" s="29"/>
      <c r="E9" s="29"/>
      <c r="F9" s="30">
        <f>Sheet1!F9</f>
        <v>500</v>
      </c>
      <c r="G9" s="30"/>
      <c r="H9" s="30"/>
      <c r="I9" s="30"/>
      <c r="J9" s="30"/>
    </row>
    <row r="10" spans="1:10">
      <c r="A10" s="16" t="s">
        <v>12</v>
      </c>
      <c r="B10" s="16"/>
      <c r="C10" s="16"/>
      <c r="D10" s="16"/>
      <c r="E10" s="16"/>
      <c r="F10" s="17">
        <f>Sheet1!F10</f>
        <v>709840</v>
      </c>
      <c r="G10" s="17"/>
      <c r="H10" s="17"/>
      <c r="I10" s="17"/>
      <c r="J10" s="17"/>
    </row>
    <row r="11" spans="1:10">
      <c r="A11" s="29" t="s">
        <v>11</v>
      </c>
      <c r="B11" s="29"/>
      <c r="C11" s="29"/>
      <c r="D11" s="29"/>
      <c r="E11" s="29"/>
      <c r="F11" s="30">
        <f>Sheet1!F11</f>
        <v>91005.128205128203</v>
      </c>
      <c r="G11" s="30"/>
      <c r="H11" s="30"/>
      <c r="I11" s="30"/>
      <c r="J11" s="30"/>
    </row>
    <row r="12" spans="1:10">
      <c r="A12" s="18" t="s">
        <v>2</v>
      </c>
      <c r="B12" s="18"/>
      <c r="C12" s="18"/>
      <c r="D12" s="18"/>
      <c r="E12" s="18"/>
      <c r="F12" s="19">
        <f>Sheet1!F12</f>
        <v>180</v>
      </c>
      <c r="G12" s="19"/>
      <c r="H12" s="19"/>
      <c r="I12" s="19"/>
      <c r="J12" s="19"/>
    </row>
    <row r="13" spans="1:10">
      <c r="A13" s="16" t="s">
        <v>3</v>
      </c>
      <c r="B13" s="16"/>
      <c r="C13" s="16"/>
      <c r="D13" s="16"/>
      <c r="E13" s="16"/>
      <c r="F13" s="20">
        <f>Sheet1!F13</f>
        <v>9934.829203696474</v>
      </c>
      <c r="G13" s="21"/>
      <c r="H13" s="21"/>
      <c r="I13" s="21"/>
      <c r="J13" s="21"/>
    </row>
    <row r="14" spans="1:10">
      <c r="A14" s="29" t="s">
        <v>4</v>
      </c>
      <c r="B14" s="29"/>
      <c r="C14" s="29"/>
      <c r="D14" s="29"/>
      <c r="E14" s="29"/>
      <c r="F14" s="30">
        <f>Sheet1!F14</f>
        <v>1273.6960517559583</v>
      </c>
      <c r="G14" s="30"/>
      <c r="H14" s="30"/>
      <c r="I14" s="30"/>
      <c r="J14" s="30"/>
    </row>
    <row r="15" spans="1:10">
      <c r="A15" s="18" t="s">
        <v>5</v>
      </c>
      <c r="B15" s="18"/>
      <c r="C15" s="18"/>
      <c r="D15" s="18"/>
      <c r="E15" s="18"/>
      <c r="F15" s="19">
        <f>Sheet1!F15</f>
        <v>86.32</v>
      </c>
      <c r="G15" s="19"/>
      <c r="H15" s="19"/>
      <c r="I15" s="19"/>
      <c r="J15" s="19"/>
    </row>
    <row r="16" spans="1:10">
      <c r="A16" s="11">
        <v>0.199763</v>
      </c>
    </row>
    <row r="17" spans="1:9">
      <c r="B17" s="15" t="s">
        <v>6</v>
      </c>
      <c r="C17" s="15" t="s">
        <v>8</v>
      </c>
      <c r="D17" s="15" t="s">
        <v>19</v>
      </c>
      <c r="E17" s="2"/>
      <c r="F17" s="2"/>
      <c r="G17" s="15" t="s">
        <v>6</v>
      </c>
      <c r="H17" s="15" t="s">
        <v>8</v>
      </c>
      <c r="I17" s="15" t="s">
        <v>19</v>
      </c>
    </row>
    <row r="18" spans="1:9">
      <c r="A18" s="8"/>
      <c r="B18" s="3">
        <v>1</v>
      </c>
      <c r="C18" s="10">
        <f>F13</f>
        <v>9934.829203696474</v>
      </c>
      <c r="D18" s="10">
        <f>-IPMT($A$16/12,B18,$F$12,$F$10)</f>
        <v>11816.647326666667</v>
      </c>
      <c r="G18" s="3">
        <f>B47+1</f>
        <v>31</v>
      </c>
      <c r="H18" s="10">
        <f>C47</f>
        <v>9934.829203696474</v>
      </c>
      <c r="I18" s="10">
        <f>-IPMT($A$16/12,G18,$F$12,$F$10)</f>
        <v>11407.814288340447</v>
      </c>
    </row>
    <row r="19" spans="1:9">
      <c r="A19" s="8"/>
      <c r="B19" s="3">
        <f>B18+1</f>
        <v>2</v>
      </c>
      <c r="C19" s="10">
        <f>C18</f>
        <v>9934.829203696474</v>
      </c>
      <c r="D19" s="10">
        <f t="shared" ref="D19:D47" si="0">-IPMT($A$16/12,B19,$F$12,$F$10)</f>
        <v>11806.029579634356</v>
      </c>
      <c r="G19" s="3">
        <f>G18+1</f>
        <v>32</v>
      </c>
      <c r="H19" s="10">
        <f>H18</f>
        <v>9934.829203696474</v>
      </c>
      <c r="I19" s="10">
        <f t="shared" ref="I19:I23" si="1">-IPMT($A$16/12,G19,$F$12,$F$10)</f>
        <v>11390.390731788539</v>
      </c>
    </row>
    <row r="20" spans="1:9">
      <c r="B20" s="3">
        <f t="shared" ref="B20:B47" si="2">B19+1</f>
        <v>3</v>
      </c>
      <c r="C20" s="10">
        <f t="shared" ref="C20:C47" si="3">C19</f>
        <v>9934.829203696474</v>
      </c>
      <c r="D20" s="10">
        <f t="shared" si="0"/>
        <v>11795.235079852013</v>
      </c>
      <c r="G20" s="3">
        <f t="shared" ref="G20:G23" si="4">G19+1</f>
        <v>33</v>
      </c>
      <c r="H20" s="10">
        <f t="shared" ref="H20:H23" si="5">H19</f>
        <v>9934.829203696474</v>
      </c>
      <c r="I20" s="10">
        <f t="shared" si="1"/>
        <v>11372.677126742676</v>
      </c>
    </row>
    <row r="21" spans="1:9">
      <c r="B21" s="3">
        <f t="shared" si="2"/>
        <v>4</v>
      </c>
      <c r="C21" s="10">
        <f t="shared" si="3"/>
        <v>9934.829203696474</v>
      </c>
      <c r="D21" s="10">
        <f t="shared" si="0"/>
        <v>11784.260884931333</v>
      </c>
      <c r="G21" s="3">
        <f t="shared" si="4"/>
        <v>34</v>
      </c>
      <c r="H21" s="10">
        <f t="shared" si="5"/>
        <v>9934.829203696474</v>
      </c>
      <c r="I21" s="10">
        <f t="shared" si="1"/>
        <v>11354.668644789746</v>
      </c>
    </row>
    <row r="22" spans="1:9">
      <c r="B22" s="3">
        <f t="shared" si="2"/>
        <v>5</v>
      </c>
      <c r="C22" s="10">
        <f t="shared" si="3"/>
        <v>9934.829203696474</v>
      </c>
      <c r="D22" s="10">
        <f t="shared" si="0"/>
        <v>11773.104003502323</v>
      </c>
      <c r="G22" s="3">
        <f t="shared" si="4"/>
        <v>35</v>
      </c>
      <c r="H22" s="10">
        <f t="shared" si="5"/>
        <v>9934.829203696474</v>
      </c>
      <c r="I22" s="10">
        <f t="shared" si="1"/>
        <v>11336.360377138455</v>
      </c>
    </row>
    <row r="23" spans="1:9">
      <c r="B23" s="3">
        <f t="shared" si="2"/>
        <v>6</v>
      </c>
      <c r="C23" s="10">
        <f t="shared" si="3"/>
        <v>9934.829203696474</v>
      </c>
      <c r="D23" s="10">
        <f t="shared" si="0"/>
        <v>11761.761394397905</v>
      </c>
      <c r="G23" s="3">
        <f t="shared" si="4"/>
        <v>36</v>
      </c>
      <c r="H23" s="10">
        <f t="shared" si="5"/>
        <v>9934.829203696474</v>
      </c>
      <c r="I23" s="10">
        <f t="shared" si="1"/>
        <v>11317.747333281261</v>
      </c>
    </row>
    <row r="24" spans="1:9">
      <c r="B24" s="3">
        <f t="shared" si="2"/>
        <v>7</v>
      </c>
      <c r="C24" s="10">
        <f t="shared" si="3"/>
        <v>9934.829203696474</v>
      </c>
      <c r="D24" s="10">
        <f t="shared" si="0"/>
        <v>11750.229965824945</v>
      </c>
      <c r="G24" s="3">
        <f t="shared" ref="G24:G47" si="6">G23+1</f>
        <v>37</v>
      </c>
      <c r="H24" s="10">
        <f t="shared" ref="H24:H47" si="7">H23</f>
        <v>9934.829203696474</v>
      </c>
      <c r="I24" s="10">
        <f t="shared" ref="I24:I47" si="8">-IPMT($A$16/12,G24,$F$12,$F$10)</f>
        <v>11298.824439634063</v>
      </c>
    </row>
    <row r="25" spans="1:9">
      <c r="B25" s="3">
        <f t="shared" si="2"/>
        <v>8</v>
      </c>
      <c r="C25" s="10">
        <f t="shared" si="3"/>
        <v>9934.829203696474</v>
      </c>
      <c r="D25" s="10">
        <f t="shared" si="0"/>
        <v>11738.506574521482</v>
      </c>
      <c r="G25" s="3">
        <f t="shared" si="6"/>
        <v>38</v>
      </c>
      <c r="H25" s="10">
        <f t="shared" si="7"/>
        <v>9934.829203696474</v>
      </c>
      <c r="I25" s="10">
        <f t="shared" si="8"/>
        <v>11279.586538153228</v>
      </c>
    </row>
    <row r="26" spans="1:9">
      <c r="B26" s="3">
        <f t="shared" si="2"/>
        <v>9</v>
      </c>
      <c r="C26" s="10">
        <f t="shared" si="3"/>
        <v>9934.829203696474</v>
      </c>
      <c r="D26" s="10">
        <f t="shared" si="0"/>
        <v>11726.588024899942</v>
      </c>
      <c r="G26" s="3">
        <f t="shared" si="6"/>
        <v>39</v>
      </c>
      <c r="H26" s="10">
        <f t="shared" si="7"/>
        <v>9934.829203696474</v>
      </c>
      <c r="I26" s="10">
        <f t="shared" si="8"/>
        <v>11260.028384929599</v>
      </c>
    </row>
    <row r="27" spans="1:9">
      <c r="B27" s="3">
        <f t="shared" si="2"/>
        <v>10</v>
      </c>
      <c r="C27" s="10">
        <f t="shared" si="3"/>
        <v>9934.829203696474</v>
      </c>
      <c r="D27" s="10">
        <f t="shared" si="0"/>
        <v>11714.471068176061</v>
      </c>
      <c r="G27" s="3">
        <f t="shared" si="6"/>
        <v>40</v>
      </c>
      <c r="H27" s="10">
        <f t="shared" si="7"/>
        <v>9934.829203696474</v>
      </c>
      <c r="I27" s="10">
        <f t="shared" si="8"/>
        <v>11240.144648759104</v>
      </c>
    </row>
    <row r="28" spans="1:9">
      <c r="B28" s="3">
        <f t="shared" si="2"/>
        <v>11</v>
      </c>
      <c r="C28" s="10">
        <f t="shared" si="3"/>
        <v>9934.829203696474</v>
      </c>
      <c r="D28" s="10">
        <f t="shared" si="0"/>
        <v>11702.152401483347</v>
      </c>
      <c r="G28" s="3">
        <f t="shared" si="6"/>
        <v>41</v>
      </c>
      <c r="H28" s="10">
        <f t="shared" si="7"/>
        <v>9934.829203696474</v>
      </c>
      <c r="I28" s="10">
        <f t="shared" si="8"/>
        <v>11219.929909689556</v>
      </c>
    </row>
    <row r="29" spans="1:9">
      <c r="B29" s="3">
        <f t="shared" si="2"/>
        <v>12</v>
      </c>
      <c r="C29" s="10">
        <f t="shared" si="3"/>
        <v>9934.829203696474</v>
      </c>
      <c r="D29" s="10">
        <f t="shared" si="0"/>
        <v>11689.628666972752</v>
      </c>
      <c r="G29" s="3">
        <f t="shared" si="6"/>
        <v>42</v>
      </c>
      <c r="H29" s="10">
        <f t="shared" si="7"/>
        <v>9934.829203696474</v>
      </c>
      <c r="I29" s="10">
        <f t="shared" si="8"/>
        <v>11199.378657543279</v>
      </c>
    </row>
    <row r="30" spans="1:9">
      <c r="B30" s="3">
        <f t="shared" si="2"/>
        <v>13</v>
      </c>
      <c r="C30" s="10">
        <f t="shared" si="3"/>
        <v>9934.829203696474</v>
      </c>
      <c r="D30" s="10">
        <f t="shared" si="0"/>
        <v>11676.896450897406</v>
      </c>
      <c r="G30" s="3">
        <f t="shared" si="6"/>
        <v>43</v>
      </c>
      <c r="H30" s="10">
        <f t="shared" si="7"/>
        <v>9934.829203696474</v>
      </c>
      <c r="I30" s="10">
        <f t="shared" si="8"/>
        <v>11178.485290415127</v>
      </c>
    </row>
    <row r="31" spans="1:9">
      <c r="B31" s="3">
        <f t="shared" si="2"/>
        <v>14</v>
      </c>
      <c r="C31" s="10">
        <f t="shared" si="3"/>
        <v>9934.829203696474</v>
      </c>
      <c r="D31" s="10">
        <f t="shared" si="0"/>
        <v>11663.95228268207</v>
      </c>
      <c r="G31" s="3">
        <f t="shared" si="6"/>
        <v>44</v>
      </c>
      <c r="H31" s="10">
        <f t="shared" si="7"/>
        <v>9934.829203696474</v>
      </c>
      <c r="I31" s="10">
        <f t="shared" si="8"/>
        <v>11157.244113145507</v>
      </c>
    </row>
    <row r="32" spans="1:9">
      <c r="B32" s="3">
        <f t="shared" si="2"/>
        <v>15</v>
      </c>
      <c r="C32" s="10">
        <f t="shared" si="3"/>
        <v>9934.829203696474</v>
      </c>
      <c r="D32" s="10">
        <f t="shared" si="0"/>
        <v>11650.792633977135</v>
      </c>
      <c r="G32" s="3">
        <f t="shared" si="6"/>
        <v>45</v>
      </c>
      <c r="H32" s="10">
        <f t="shared" si="7"/>
        <v>9934.829203696474</v>
      </c>
      <c r="I32" s="10">
        <f t="shared" si="8"/>
        <v>11135.649335767977</v>
      </c>
    </row>
    <row r="33" spans="2:9">
      <c r="B33" s="3">
        <f t="shared" si="2"/>
        <v>16</v>
      </c>
      <c r="C33" s="10">
        <f t="shared" si="3"/>
        <v>9934.829203696474</v>
      </c>
      <c r="D33" s="10">
        <f t="shared" si="0"/>
        <v>11637.413917696847</v>
      </c>
      <c r="G33" s="3">
        <f t="shared" si="6"/>
        <v>46</v>
      </c>
      <c r="H33" s="10">
        <f t="shared" si="7"/>
        <v>9934.829203696474</v>
      </c>
      <c r="I33" s="10">
        <f t="shared" si="8"/>
        <v>11113.695071931008</v>
      </c>
    </row>
    <row r="34" spans="2:9">
      <c r="B34" s="3">
        <f t="shared" si="2"/>
        <v>17</v>
      </c>
      <c r="C34" s="10">
        <f t="shared" si="3"/>
        <v>9934.829203696474</v>
      </c>
      <c r="D34" s="10">
        <f t="shared" si="0"/>
        <v>11623.812487041534</v>
      </c>
      <c r="G34" s="3">
        <f t="shared" si="6"/>
        <v>47</v>
      </c>
      <c r="H34" s="10">
        <f t="shared" si="7"/>
        <v>9934.829203696474</v>
      </c>
      <c r="I34" s="10">
        <f t="shared" si="8"/>
        <v>11091.375337293468</v>
      </c>
    </row>
    <row r="35" spans="2:9">
      <c r="B35" s="3">
        <f t="shared" si="2"/>
        <v>18</v>
      </c>
      <c r="C35" s="10">
        <f t="shared" si="3"/>
        <v>9934.829203696474</v>
      </c>
      <c r="D35" s="10">
        <f t="shared" si="0"/>
        <v>11609.984634503553</v>
      </c>
      <c r="G35" s="3">
        <f t="shared" si="6"/>
        <v>48</v>
      </c>
      <c r="H35" s="10">
        <f t="shared" si="7"/>
        <v>9934.829203696474</v>
      </c>
      <c r="I35" s="10">
        <f t="shared" si="8"/>
        <v>11068.684047893395</v>
      </c>
    </row>
    <row r="36" spans="2:9">
      <c r="B36" s="3">
        <f t="shared" si="2"/>
        <v>19</v>
      </c>
      <c r="C36" s="10">
        <f t="shared" si="3"/>
        <v>9934.829203696474</v>
      </c>
      <c r="D36" s="10">
        <f t="shared" si="0"/>
        <v>11595.926590856694</v>
      </c>
      <c r="G36" s="3">
        <f t="shared" si="6"/>
        <v>49</v>
      </c>
      <c r="H36" s="10">
        <f t="shared" si="7"/>
        <v>9934.829203696474</v>
      </c>
      <c r="I36" s="10">
        <f t="shared" si="8"/>
        <v>11045.615018489618</v>
      </c>
    </row>
    <row r="37" spans="2:9">
      <c r="B37" s="3">
        <f t="shared" si="2"/>
        <v>20</v>
      </c>
      <c r="C37" s="10">
        <f t="shared" si="3"/>
        <v>9934.829203696474</v>
      </c>
      <c r="D37" s="10">
        <f t="shared" si="0"/>
        <v>11581.634524128749</v>
      </c>
      <c r="G37" s="3">
        <f t="shared" si="6"/>
        <v>50</v>
      </c>
      <c r="H37" s="10">
        <f t="shared" si="7"/>
        <v>9934.829203696474</v>
      </c>
      <c r="I37" s="10">
        <f t="shared" si="8"/>
        <v>11022.161960875777</v>
      </c>
    </row>
    <row r="38" spans="2:9">
      <c r="B38" s="3">
        <f t="shared" si="2"/>
        <v>21</v>
      </c>
      <c r="C38" s="10">
        <f t="shared" si="3"/>
        <v>9934.829203696474</v>
      </c>
      <c r="D38" s="10">
        <f t="shared" si="0"/>
        <v>11567.104538556991</v>
      </c>
      <c r="G38" s="3">
        <f t="shared" si="6"/>
        <v>51</v>
      </c>
      <c r="H38" s="10">
        <f t="shared" si="7"/>
        <v>9934.829203696474</v>
      </c>
      <c r="I38" s="10">
        <f t="shared" si="8"/>
        <v>10998.318482166258</v>
      </c>
    </row>
    <row r="39" spans="2:9">
      <c r="B39" s="3">
        <f t="shared" si="2"/>
        <v>22</v>
      </c>
      <c r="C39" s="10">
        <f t="shared" si="3"/>
        <v>9934.829203696474</v>
      </c>
      <c r="D39" s="10">
        <f t="shared" si="0"/>
        <v>11552.332673526251</v>
      </c>
      <c r="G39" s="3">
        <f t="shared" si="6"/>
        <v>52</v>
      </c>
      <c r="H39" s="10">
        <f t="shared" si="7"/>
        <v>9934.829203696474</v>
      </c>
      <c r="I39" s="10">
        <f t="shared" si="8"/>
        <v>10974.078083053621</v>
      </c>
    </row>
    <row r="40" spans="2:9">
      <c r="B40" s="3">
        <f t="shared" si="2"/>
        <v>23</v>
      </c>
      <c r="C40" s="10">
        <f t="shared" si="3"/>
        <v>9934.829203696474</v>
      </c>
      <c r="D40" s="10">
        <f t="shared" si="0"/>
        <v>11537.314902489334</v>
      </c>
      <c r="G40" s="3">
        <f t="shared" si="6"/>
        <v>53</v>
      </c>
      <c r="H40" s="10">
        <f t="shared" si="7"/>
        <v>9934.829203696474</v>
      </c>
      <c r="I40" s="10">
        <f t="shared" si="8"/>
        <v>10949.434156036987</v>
      </c>
    </row>
    <row r="41" spans="2:9">
      <c r="B41" s="3">
        <f t="shared" si="2"/>
        <v>24</v>
      </c>
      <c r="C41" s="10">
        <f t="shared" si="3"/>
        <v>9934.829203696474</v>
      </c>
      <c r="D41" s="10">
        <f t="shared" si="0"/>
        <v>11522.047131869444</v>
      </c>
      <c r="G41" s="3">
        <f t="shared" si="6"/>
        <v>54</v>
      </c>
      <c r="H41" s="10">
        <f t="shared" si="7"/>
        <v>9934.829203696474</v>
      </c>
      <c r="I41" s="10">
        <f t="shared" si="8"/>
        <v>10924.379983620971</v>
      </c>
    </row>
    <row r="42" spans="2:9">
      <c r="B42" s="3">
        <f t="shared" si="2"/>
        <v>25</v>
      </c>
      <c r="C42" s="10">
        <f t="shared" si="3"/>
        <v>9934.829203696474</v>
      </c>
      <c r="D42" s="10">
        <f t="shared" si="0"/>
        <v>11506.525199944361</v>
      </c>
      <c r="G42" s="3">
        <f t="shared" si="6"/>
        <v>55</v>
      </c>
      <c r="H42" s="10">
        <f t="shared" si="7"/>
        <v>9934.829203696474</v>
      </c>
      <c r="I42" s="10">
        <f t="shared" si="8"/>
        <v>10898.908736484589</v>
      </c>
    </row>
    <row r="43" spans="2:9">
      <c r="B43" s="3">
        <f t="shared" si="2"/>
        <v>26</v>
      </c>
      <c r="C43" s="10">
        <f t="shared" si="3"/>
        <v>9934.829203696474</v>
      </c>
      <c r="D43" s="10">
        <f t="shared" si="0"/>
        <v>11490.744875712013</v>
      </c>
      <c r="G43" s="3">
        <f t="shared" si="6"/>
        <v>56</v>
      </c>
      <c r="H43" s="10">
        <f t="shared" si="7"/>
        <v>9934.829203696474</v>
      </c>
      <c r="I43" s="10">
        <f t="shared" si="8"/>
        <v>10873.013471619734</v>
      </c>
    </row>
    <row r="44" spans="2:9">
      <c r="B44" s="3">
        <f t="shared" si="2"/>
        <v>27</v>
      </c>
      <c r="C44" s="10">
        <f t="shared" si="3"/>
        <v>9934.829203696474</v>
      </c>
      <c r="D44" s="10">
        <f t="shared" si="0"/>
        <v>11474.701857737198</v>
      </c>
      <c r="G44" s="3">
        <f t="shared" si="6"/>
        <v>57</v>
      </c>
      <c r="H44" s="10">
        <f t="shared" si="7"/>
        <v>9934.829203696474</v>
      </c>
      <c r="I44" s="10">
        <f t="shared" si="8"/>
        <v>10846.687130438611</v>
      </c>
    </row>
    <row r="45" spans="2:9">
      <c r="B45" s="3">
        <f t="shared" si="2"/>
        <v>28</v>
      </c>
      <c r="C45" s="10">
        <f t="shared" si="3"/>
        <v>9934.829203696474</v>
      </c>
      <c r="D45" s="10">
        <f t="shared" si="0"/>
        <v>11458.391772979074</v>
      </c>
      <c r="G45" s="3">
        <f t="shared" si="6"/>
        <v>58</v>
      </c>
      <c r="H45" s="10">
        <f t="shared" si="7"/>
        <v>9934.829203696474</v>
      </c>
      <c r="I45" s="10">
        <f t="shared" si="8"/>
        <v>10819.922536849708</v>
      </c>
    </row>
    <row r="46" spans="2:9">
      <c r="B46" s="3">
        <f t="shared" si="2"/>
        <v>29</v>
      </c>
      <c r="C46" s="10">
        <f t="shared" si="3"/>
        <v>9934.829203696474</v>
      </c>
      <c r="D46" s="10">
        <f t="shared" si="0"/>
        <v>11441.810175599156</v>
      </c>
      <c r="G46" s="3">
        <f t="shared" si="6"/>
        <v>59</v>
      </c>
      <c r="H46" s="10">
        <f t="shared" si="7"/>
        <v>9934.829203696474</v>
      </c>
      <c r="I46" s="10">
        <f t="shared" si="8"/>
        <v>10792.712395301714</v>
      </c>
    </row>
    <row r="47" spans="2:9">
      <c r="B47" s="3">
        <f t="shared" si="2"/>
        <v>30</v>
      </c>
      <c r="C47" s="10">
        <f t="shared" si="3"/>
        <v>9934.829203696474</v>
      </c>
      <c r="D47" s="10">
        <f t="shared" si="0"/>
        <v>11424.952545749455</v>
      </c>
      <c r="G47" s="3">
        <f t="shared" si="6"/>
        <v>60</v>
      </c>
      <c r="H47" s="10">
        <f t="shared" si="7"/>
        <v>9934.829203696474</v>
      </c>
      <c r="I47" s="10">
        <f t="shared" si="8"/>
        <v>10765.049288794882</v>
      </c>
    </row>
    <row r="48" spans="2:9">
      <c r="B48" s="15" t="s">
        <v>6</v>
      </c>
      <c r="C48" s="15" t="s">
        <v>8</v>
      </c>
      <c r="D48" s="15" t="s">
        <v>19</v>
      </c>
      <c r="E48" s="2"/>
      <c r="F48" s="2"/>
      <c r="G48" s="15" t="s">
        <v>6</v>
      </c>
      <c r="H48" s="15" t="s">
        <v>8</v>
      </c>
      <c r="I48" s="15" t="s">
        <v>19</v>
      </c>
    </row>
    <row r="49" spans="2:9">
      <c r="B49" s="3">
        <f>G47+1</f>
        <v>61</v>
      </c>
      <c r="C49" s="10">
        <f>H47</f>
        <v>9934.829203696474</v>
      </c>
      <c r="D49" s="10">
        <f>-IPMT($A$16/12,B49,$F$12,$F$10)</f>
        <v>10736.925676859288</v>
      </c>
      <c r="G49" s="3">
        <f>B78+1</f>
        <v>91</v>
      </c>
      <c r="H49" s="10">
        <f>C78</f>
        <v>9934.829203696474</v>
      </c>
      <c r="I49" s="10">
        <f>-IPMT($A$16/12,G49,$F$12,$F$10)</f>
        <v>9636.0079749587585</v>
      </c>
    </row>
    <row r="50" spans="2:9">
      <c r="B50" s="3">
        <f t="shared" ref="B50:B78" si="9">B49+1</f>
        <v>62</v>
      </c>
      <c r="C50" s="10">
        <f>C49</f>
        <v>9934.829203696474</v>
      </c>
      <c r="D50" s="10">
        <f t="shared" ref="D50:D78" si="10">-IPMT($A$16/12,B50,$F$12,$F$10)</f>
        <v>10708.333893499439</v>
      </c>
      <c r="G50" s="3">
        <f>G49+1</f>
        <v>92</v>
      </c>
      <c r="H50" s="10">
        <f>H49</f>
        <v>9934.829203696474</v>
      </c>
      <c r="I50" s="10">
        <f t="shared" ref="I50:I78" si="11">-IPMT($A$16/12,G50,$F$12,$F$10)</f>
        <v>9589.0893063585117</v>
      </c>
    </row>
    <row r="51" spans="2:9">
      <c r="B51" s="3">
        <f t="shared" si="9"/>
        <v>63</v>
      </c>
      <c r="C51" s="10">
        <f t="shared" ref="C51:C78" si="12">C50</f>
        <v>9934.829203696474</v>
      </c>
      <c r="D51" s="10">
        <f t="shared" si="10"/>
        <v>10679.266145104648</v>
      </c>
      <c r="G51" s="3">
        <f t="shared" ref="G51:G78" si="13">G50+1</f>
        <v>93</v>
      </c>
      <c r="H51" s="10">
        <f t="shared" ref="H51:H78" si="14">H50</f>
        <v>9934.829203696474</v>
      </c>
      <c r="I51" s="10">
        <f t="shared" si="11"/>
        <v>9541.3895865919658</v>
      </c>
    </row>
    <row r="52" spans="2:9">
      <c r="B52" s="3">
        <f t="shared" si="9"/>
        <v>64</v>
      </c>
      <c r="C52" s="10">
        <f t="shared" si="12"/>
        <v>9934.829203696474</v>
      </c>
      <c r="D52" s="10">
        <f t="shared" si="10"/>
        <v>10649.714508324638</v>
      </c>
      <c r="G52" s="3">
        <f t="shared" si="13"/>
        <v>94</v>
      </c>
      <c r="H52" s="10">
        <f t="shared" si="14"/>
        <v>9934.829203696474</v>
      </c>
      <c r="I52" s="10">
        <f t="shared" si="11"/>
        <v>9492.8958135654448</v>
      </c>
    </row>
    <row r="53" spans="2:9">
      <c r="B53" s="3">
        <f t="shared" si="9"/>
        <v>65</v>
      </c>
      <c r="C53" s="10">
        <f t="shared" si="12"/>
        <v>9934.829203696474</v>
      </c>
      <c r="D53" s="10">
        <f t="shared" si="10"/>
        <v>10619.67092790979</v>
      </c>
      <c r="G53" s="3">
        <f t="shared" si="13"/>
        <v>95</v>
      </c>
      <c r="H53" s="10">
        <f t="shared" si="14"/>
        <v>9934.829203696474</v>
      </c>
      <c r="I53" s="10">
        <f t="shared" si="11"/>
        <v>9443.5947687404969</v>
      </c>
    </row>
    <row r="54" spans="2:9">
      <c r="B54" s="3">
        <f t="shared" si="9"/>
        <v>66</v>
      </c>
      <c r="C54" s="10">
        <f t="shared" si="12"/>
        <v>9934.829203696474</v>
      </c>
      <c r="D54" s="10">
        <f t="shared" si="10"/>
        <v>10589.127214515405</v>
      </c>
      <c r="G54" s="3">
        <f t="shared" si="13"/>
        <v>96</v>
      </c>
      <c r="H54" s="10">
        <f t="shared" si="14"/>
        <v>9934.829203696474</v>
      </c>
      <c r="I54" s="10">
        <f t="shared" si="11"/>
        <v>9393.4730135307709</v>
      </c>
    </row>
    <row r="55" spans="2:9">
      <c r="B55" s="3">
        <f t="shared" si="9"/>
        <v>67</v>
      </c>
      <c r="C55" s="10">
        <f t="shared" si="12"/>
        <v>9934.829203696474</v>
      </c>
      <c r="D55" s="10">
        <f t="shared" si="10"/>
        <v>10558.075042469456</v>
      </c>
      <c r="G55" s="3">
        <f t="shared" si="13"/>
        <v>97</v>
      </c>
      <c r="H55" s="10">
        <f t="shared" si="14"/>
        <v>9934.829203696474</v>
      </c>
      <c r="I55" s="10">
        <f t="shared" si="11"/>
        <v>9342.5168856388791</v>
      </c>
    </row>
    <row r="56" spans="2:9">
      <c r="B56" s="3">
        <f t="shared" si="9"/>
        <v>68</v>
      </c>
      <c r="C56" s="10">
        <f t="shared" si="12"/>
        <v>9934.829203696474</v>
      </c>
      <c r="D56" s="10">
        <f t="shared" si="10"/>
        <v>10526.505947503139</v>
      </c>
      <c r="G56" s="3">
        <f t="shared" si="13"/>
        <v>98</v>
      </c>
      <c r="H56" s="10">
        <f t="shared" si="14"/>
        <v>9934.829203696474</v>
      </c>
      <c r="I56" s="10">
        <f t="shared" si="11"/>
        <v>9290.7124953323146</v>
      </c>
    </row>
    <row r="57" spans="2:9">
      <c r="B57" s="3">
        <f t="shared" si="9"/>
        <v>69</v>
      </c>
      <c r="C57" s="10">
        <f t="shared" si="12"/>
        <v>9934.829203696474</v>
      </c>
      <c r="D57" s="10">
        <f t="shared" si="10"/>
        <v>10494.411324443676</v>
      </c>
      <c r="G57" s="3">
        <f t="shared" si="13"/>
        <v>99</v>
      </c>
      <c r="H57" s="10">
        <f t="shared" si="14"/>
        <v>9934.829203696474</v>
      </c>
      <c r="I57" s="10">
        <f t="shared" si="11"/>
        <v>9238.0457216573504</v>
      </c>
    </row>
    <row r="58" spans="2:9">
      <c r="B58" s="3">
        <f t="shared" si="9"/>
        <v>70</v>
      </c>
      <c r="C58" s="10">
        <f t="shared" si="12"/>
        <v>9934.829203696474</v>
      </c>
      <c r="D58" s="10">
        <f t="shared" si="10"/>
        <v>10461.782424868692</v>
      </c>
      <c r="G58" s="3">
        <f t="shared" si="13"/>
        <v>100</v>
      </c>
      <c r="H58" s="10">
        <f t="shared" si="14"/>
        <v>9934.829203696474</v>
      </c>
      <c r="I58" s="10">
        <f t="shared" si="11"/>
        <v>9184.5022085899163</v>
      </c>
    </row>
    <row r="59" spans="2:9">
      <c r="B59" s="3">
        <f t="shared" si="9"/>
        <v>71</v>
      </c>
      <c r="C59" s="10">
        <f t="shared" si="12"/>
        <v>9934.829203696474</v>
      </c>
      <c r="D59" s="10">
        <f t="shared" si="10"/>
        <v>10428.610354721557</v>
      </c>
      <c r="G59" s="3">
        <f t="shared" si="13"/>
        <v>101</v>
      </c>
      <c r="H59" s="10">
        <f t="shared" si="14"/>
        <v>9934.829203696474</v>
      </c>
      <c r="I59" s="10">
        <f t="shared" si="11"/>
        <v>9130.0673611224083</v>
      </c>
    </row>
    <row r="60" spans="2:9">
      <c r="B60" s="3">
        <f t="shared" si="9"/>
        <v>72</v>
      </c>
      <c r="C60" s="10">
        <f t="shared" si="12"/>
        <v>9934.829203696474</v>
      </c>
      <c r="D60" s="10">
        <f t="shared" si="10"/>
        <v>10394.886071887026</v>
      </c>
      <c r="G60" s="3">
        <f t="shared" si="13"/>
        <v>102</v>
      </c>
      <c r="H60" s="10">
        <f t="shared" si="14"/>
        <v>9934.829203696474</v>
      </c>
      <c r="I60" s="10">
        <f t="shared" si="11"/>
        <v>9074.7263412853481</v>
      </c>
    </row>
    <row r="61" spans="2:9">
      <c r="B61" s="3">
        <f t="shared" si="9"/>
        <v>73</v>
      </c>
      <c r="C61" s="10">
        <f t="shared" si="12"/>
        <v>9934.829203696474</v>
      </c>
      <c r="D61" s="10">
        <f t="shared" si="10"/>
        <v>10360.600383726505</v>
      </c>
      <c r="G61" s="3">
        <f t="shared" si="13"/>
        <v>103</v>
      </c>
      <c r="H61" s="10">
        <f t="shared" si="14"/>
        <v>9934.829203696474</v>
      </c>
      <c r="I61" s="10">
        <f t="shared" si="11"/>
        <v>9018.4640641028091</v>
      </c>
    </row>
    <row r="62" spans="2:9">
      <c r="B62" s="3">
        <f t="shared" si="9"/>
        <v>74</v>
      </c>
      <c r="C62" s="10">
        <f t="shared" si="12"/>
        <v>9934.829203696474</v>
      </c>
      <c r="D62" s="10">
        <f t="shared" si="10"/>
        <v>10325.743944572314</v>
      </c>
      <c r="G62" s="3">
        <f t="shared" si="13"/>
        <v>104</v>
      </c>
      <c r="H62" s="10">
        <f t="shared" si="14"/>
        <v>9934.829203696474</v>
      </c>
      <c r="I62" s="10">
        <f t="shared" si="11"/>
        <v>8961.2651934805363</v>
      </c>
    </row>
    <row r="63" spans="2:9">
      <c r="B63" s="3">
        <f t="shared" si="9"/>
        <v>75</v>
      </c>
      <c r="C63" s="10">
        <f t="shared" si="12"/>
        <v>9934.829203696474</v>
      </c>
      <c r="D63" s="10">
        <f t="shared" si="10"/>
        <v>10290.307253180226</v>
      </c>
      <c r="G63" s="3">
        <f t="shared" si="13"/>
        <v>105</v>
      </c>
      <c r="H63" s="10">
        <f t="shared" si="14"/>
        <v>9934.829203696474</v>
      </c>
      <c r="I63" s="10">
        <f t="shared" si="11"/>
        <v>8903.1141380255867</v>
      </c>
    </row>
    <row r="64" spans="2:9">
      <c r="B64" s="3">
        <f t="shared" si="9"/>
        <v>76</v>
      </c>
      <c r="C64" s="10">
        <f t="shared" si="12"/>
        <v>9934.829203696474</v>
      </c>
      <c r="D64" s="10">
        <f t="shared" si="10"/>
        <v>10254.280650139592</v>
      </c>
      <c r="G64" s="3">
        <f t="shared" si="13"/>
        <v>106</v>
      </c>
      <c r="H64" s="10">
        <f t="shared" si="14"/>
        <v>9934.829203696474</v>
      </c>
      <c r="I64" s="10">
        <f t="shared" si="11"/>
        <v>8843.9950467964027</v>
      </c>
    </row>
    <row r="65" spans="2:9">
      <c r="B65" s="3">
        <f t="shared" si="9"/>
        <v>77</v>
      </c>
      <c r="C65" s="10">
        <f t="shared" si="12"/>
        <v>9934.829203696474</v>
      </c>
      <c r="D65" s="10">
        <f t="shared" si="10"/>
        <v>10217.654315240359</v>
      </c>
      <c r="G65" s="3">
        <f t="shared" si="13"/>
        <v>107</v>
      </c>
      <c r="H65" s="10">
        <f t="shared" si="14"/>
        <v>9934.829203696474</v>
      </c>
      <c r="I65" s="10">
        <f t="shared" si="11"/>
        <v>8783.891804982115</v>
      </c>
    </row>
    <row r="66" spans="2:9">
      <c r="B66" s="3">
        <f t="shared" si="9"/>
        <v>78</v>
      </c>
      <c r="C66" s="10">
        <f t="shared" si="12"/>
        <v>9934.829203696474</v>
      </c>
      <c r="D66" s="10">
        <f t="shared" si="10"/>
        <v>10180.418264796253</v>
      </c>
      <c r="G66" s="3">
        <f t="shared" si="13"/>
        <v>108</v>
      </c>
      <c r="H66" s="10">
        <f t="shared" si="14"/>
        <v>9934.829203696474</v>
      </c>
      <c r="I66" s="10">
        <f t="shared" si="11"/>
        <v>8722.7880295099476</v>
      </c>
    </row>
    <row r="67" spans="2:9">
      <c r="B67" s="3">
        <f t="shared" si="9"/>
        <v>79</v>
      </c>
      <c r="C67" s="10">
        <f t="shared" si="12"/>
        <v>9934.829203696474</v>
      </c>
      <c r="D67" s="10">
        <f t="shared" si="10"/>
        <v>10142.562348923406</v>
      </c>
      <c r="G67" s="3">
        <f t="shared" si="13"/>
        <v>109</v>
      </c>
      <c r="H67" s="10">
        <f t="shared" si="14"/>
        <v>9934.829203696474</v>
      </c>
      <c r="I67" s="10">
        <f t="shared" si="11"/>
        <v>8660.6670645794784</v>
      </c>
    </row>
    <row r="68" spans="2:9">
      <c r="B68" s="3">
        <f t="shared" si="9"/>
        <v>80</v>
      </c>
      <c r="C68" s="10">
        <f t="shared" si="12"/>
        <v>9934.829203696474</v>
      </c>
      <c r="D68" s="10">
        <f t="shared" si="10"/>
        <v>10104.076248773685</v>
      </c>
      <c r="G68" s="3">
        <f t="shared" si="13"/>
        <v>110</v>
      </c>
      <c r="H68" s="10">
        <f t="shared" si="14"/>
        <v>9934.829203696474</v>
      </c>
      <c r="I68" s="10">
        <f t="shared" si="11"/>
        <v>8597.5119771225582</v>
      </c>
    </row>
    <row r="69" spans="2:9">
      <c r="B69" s="3">
        <f t="shared" si="9"/>
        <v>81</v>
      </c>
      <c r="C69" s="10">
        <f t="shared" si="12"/>
        <v>9934.829203696474</v>
      </c>
      <c r="D69" s="10">
        <f t="shared" si="10"/>
        <v>10064.949473721947</v>
      </c>
      <c r="G69" s="3">
        <f t="shared" si="13"/>
        <v>111</v>
      </c>
      <c r="H69" s="10">
        <f t="shared" si="14"/>
        <v>9934.829203696474</v>
      </c>
      <c r="I69" s="10">
        <f t="shared" si="11"/>
        <v>8533.3055521876631</v>
      </c>
    </row>
    <row r="70" spans="2:9">
      <c r="B70" s="3">
        <f t="shared" si="9"/>
        <v>82</v>
      </c>
      <c r="C70" s="10">
        <f t="shared" si="12"/>
        <v>9934.829203696474</v>
      </c>
      <c r="D70" s="10">
        <f t="shared" si="10"/>
        <v>10025.171358506486</v>
      </c>
      <c r="G70" s="3">
        <f t="shared" si="13"/>
        <v>112</v>
      </c>
      <c r="H70" s="10">
        <f t="shared" si="14"/>
        <v>9934.829203696474</v>
      </c>
      <c r="I70" s="10">
        <f t="shared" si="11"/>
        <v>8468.0302882474152</v>
      </c>
    </row>
    <row r="71" spans="2:9">
      <c r="B71" s="3">
        <f t="shared" si="9"/>
        <v>83</v>
      </c>
      <c r="C71" s="10">
        <f t="shared" si="12"/>
        <v>9934.829203696474</v>
      </c>
      <c r="D71" s="10">
        <f t="shared" si="10"/>
        <v>9984.7310603218793</v>
      </c>
      <c r="G71" s="3">
        <f t="shared" si="13"/>
        <v>113</v>
      </c>
      <c r="H71" s="10">
        <f t="shared" si="14"/>
        <v>9934.829203696474</v>
      </c>
      <c r="I71" s="10">
        <f t="shared" si="11"/>
        <v>8401.6683924279605</v>
      </c>
    </row>
    <row r="72" spans="2:9">
      <c r="B72" s="3">
        <f t="shared" si="9"/>
        <v>84</v>
      </c>
      <c r="C72" s="10">
        <f t="shared" si="12"/>
        <v>9934.829203696474</v>
      </c>
      <c r="D72" s="10">
        <f t="shared" si="10"/>
        <v>9943.6175558634131</v>
      </c>
      <c r="G72" s="3">
        <f t="shared" si="13"/>
        <v>114</v>
      </c>
      <c r="H72" s="10">
        <f t="shared" si="14"/>
        <v>9934.829203696474</v>
      </c>
      <c r="I72" s="10">
        <f t="shared" si="11"/>
        <v>8334.2017756589557</v>
      </c>
    </row>
    <row r="73" spans="2:9">
      <c r="B73" s="3">
        <f t="shared" si="9"/>
        <v>85</v>
      </c>
      <c r="C73" s="10">
        <f t="shared" si="12"/>
        <v>9934.829203696474</v>
      </c>
      <c r="D73" s="10">
        <f t="shared" si="10"/>
        <v>9901.8196383223567</v>
      </c>
      <c r="G73" s="3">
        <f t="shared" si="13"/>
        <v>115</v>
      </c>
      <c r="H73" s="10">
        <f t="shared" si="14"/>
        <v>9934.829203696474</v>
      </c>
      <c r="I73" s="10">
        <f t="shared" si="11"/>
        <v>8265.6120477428176</v>
      </c>
    </row>
    <row r="74" spans="2:9">
      <c r="B74" s="3">
        <f t="shared" si="9"/>
        <v>86</v>
      </c>
      <c r="C74" s="10">
        <f t="shared" si="12"/>
        <v>9934.829203696474</v>
      </c>
      <c r="D74" s="10">
        <f t="shared" si="10"/>
        <v>9859.3259143311516</v>
      </c>
      <c r="G74" s="3">
        <f t="shared" si="13"/>
        <v>116</v>
      </c>
      <c r="H74" s="10">
        <f t="shared" si="14"/>
        <v>9934.829203696474</v>
      </c>
      <c r="I74" s="10">
        <f t="shared" si="11"/>
        <v>8195.8805123418679</v>
      </c>
    </row>
    <row r="75" spans="2:9">
      <c r="B75" s="3">
        <f t="shared" si="9"/>
        <v>87</v>
      </c>
      <c r="C75" s="10">
        <f t="shared" si="12"/>
        <v>9934.829203696474</v>
      </c>
      <c r="D75" s="10">
        <f t="shared" si="10"/>
        <v>9816.1248008578095</v>
      </c>
      <c r="G75" s="3">
        <f t="shared" si="13"/>
        <v>117</v>
      </c>
      <c r="H75" s="10">
        <f t="shared" si="14"/>
        <v>9934.829203696474</v>
      </c>
      <c r="I75" s="10">
        <f t="shared" si="11"/>
        <v>8124.9881618820591</v>
      </c>
    </row>
    <row r="76" spans="2:9">
      <c r="B76" s="3">
        <f t="shared" si="9"/>
        <v>88</v>
      </c>
      <c r="C76" s="10">
        <f t="shared" si="12"/>
        <v>9934.829203696474</v>
      </c>
      <c r="D76" s="10">
        <f t="shared" si="10"/>
        <v>9772.2045220485688</v>
      </c>
      <c r="G76" s="3">
        <f t="shared" si="13"/>
        <v>118</v>
      </c>
      <c r="H76" s="10">
        <f t="shared" si="14"/>
        <v>9934.829203696474</v>
      </c>
      <c r="I76" s="10">
        <f t="shared" si="11"/>
        <v>8052.9156723718434</v>
      </c>
    </row>
    <row r="77" spans="2:9">
      <c r="B77" s="3">
        <f t="shared" si="9"/>
        <v>89</v>
      </c>
      <c r="C77" s="10">
        <f t="shared" si="12"/>
        <v>9934.829203696474</v>
      </c>
      <c r="D77" s="10">
        <f t="shared" si="10"/>
        <v>9727.5531060180147</v>
      </c>
      <c r="G77" s="3">
        <f t="shared" si="13"/>
        <v>119</v>
      </c>
      <c r="H77" s="10">
        <f t="shared" si="14"/>
        <v>9934.829203696474</v>
      </c>
      <c r="I77" s="10">
        <f t="shared" si="11"/>
        <v>7979.6433981347918</v>
      </c>
    </row>
    <row r="78" spans="2:9">
      <c r="B78" s="3">
        <f t="shared" si="9"/>
        <v>90</v>
      </c>
      <c r="C78" s="10">
        <f t="shared" si="12"/>
        <v>9934.829203696474</v>
      </c>
      <c r="D78" s="10">
        <f t="shared" si="10"/>
        <v>9682.1583815857521</v>
      </c>
      <c r="G78" s="3">
        <f t="shared" si="13"/>
        <v>120</v>
      </c>
      <c r="H78" s="10">
        <f t="shared" si="14"/>
        <v>9934.829203696474</v>
      </c>
      <c r="I78" s="10">
        <f t="shared" si="11"/>
        <v>7905.1513664545382</v>
      </c>
    </row>
  </sheetData>
  <mergeCells count="27">
    <mergeCell ref="A5:E5"/>
    <mergeCell ref="F5:J5"/>
    <mergeCell ref="A1:J1"/>
    <mergeCell ref="A3:E3"/>
    <mergeCell ref="F3:J3"/>
    <mergeCell ref="A4:E4"/>
    <mergeCell ref="F4:J4"/>
    <mergeCell ref="A6:E6"/>
    <mergeCell ref="F6:J6"/>
    <mergeCell ref="A7:E7"/>
    <mergeCell ref="F7:J7"/>
    <mergeCell ref="A8:E8"/>
    <mergeCell ref="F8:J8"/>
    <mergeCell ref="A9:E9"/>
    <mergeCell ref="F9:J9"/>
    <mergeCell ref="A10:E10"/>
    <mergeCell ref="F10:J10"/>
    <mergeCell ref="A11:E11"/>
    <mergeCell ref="F11:J11"/>
    <mergeCell ref="A15:E15"/>
    <mergeCell ref="F15:J15"/>
    <mergeCell ref="A12:E12"/>
    <mergeCell ref="F12:J12"/>
    <mergeCell ref="A13:E13"/>
    <mergeCell ref="F13:J13"/>
    <mergeCell ref="A14:E14"/>
    <mergeCell ref="F14:J14"/>
  </mergeCells>
  <pageMargins left="0.91210613598673296" right="0.642620232172471" top="1.0416666666666667" bottom="0.75" header="0.3" footer="0.3"/>
  <pageSetup orientation="portrait" horizontalDpi="0" verticalDpi="0"/>
  <headerFooter>
    <oddHeader>&amp;L&amp;"Avenir Book,Bold"&amp;14&amp;K674E83Cliente: 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Castillo Saravia</dc:creator>
  <cp:lastModifiedBy>Guillermo Castillo Saravia</cp:lastModifiedBy>
  <cp:lastPrinted>2023-11-29T03:47:09Z</cp:lastPrinted>
  <dcterms:created xsi:type="dcterms:W3CDTF">2023-11-29T01:47:47Z</dcterms:created>
  <dcterms:modified xsi:type="dcterms:W3CDTF">2024-05-13T22:23:06Z</dcterms:modified>
</cp:coreProperties>
</file>